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한원일\Desktop\"/>
    </mc:Choice>
  </mc:AlternateContent>
  <xr:revisionPtr revIDLastSave="0" documentId="13_ncr:1_{6F14842A-D677-454C-A450-2B506FDAFA83}" xr6:coauthVersionLast="47" xr6:coauthVersionMax="47" xr10:uidLastSave="{00000000-0000-0000-0000-000000000000}"/>
  <bookViews>
    <workbookView xWindow="-108" yWindow="-108" windowWidth="23256" windowHeight="12576" tabRatio="815" firstSheet="2" activeTab="8" xr2:uid="{00000000-000D-0000-FFFF-FFFF00000000}"/>
  </bookViews>
  <sheets>
    <sheet name="1.용도별전력사용량(한전)" sheetId="31" r:id="rId1"/>
    <sheet name="2.제조업 중분류별 전력사용량(한전)" sheetId="37" r:id="rId2"/>
    <sheet name="3.가스공급량(기후에너지과)" sheetId="3" r:id="rId3"/>
    <sheet name="4.상수도 보급현황" sheetId="38" r:id="rId4"/>
    <sheet name="5.상수도관" sheetId="39" r:id="rId5"/>
    <sheet name="6.급수사용량" sheetId="40" r:id="rId6"/>
    <sheet name="7.급수사용료부과" sheetId="41" r:id="rId7"/>
    <sheet name="8.하수도 보급률" sheetId="42" r:id="rId8"/>
    <sheet name="9.하수도 사용료 부과" sheetId="44" r:id="rId9"/>
    <sheet name="10.하수관로" sheetId="47" r:id="rId10"/>
    <sheet name="Sheet2" sheetId="46" state="hidden" r:id="rId11"/>
  </sheets>
  <externalReferences>
    <externalReference r:id="rId12"/>
    <externalReference r:id="rId13"/>
  </externalReferences>
  <definedNames>
    <definedName name="a">'5.상수도관'!$H:$H</definedName>
    <definedName name="G" localSheetId="9">'[1] 견적서'!#REF!</definedName>
    <definedName name="G">'[1] 견적서'!#REF!</definedName>
    <definedName name="_xlnm.Print_Area" localSheetId="9">'[2]2-1포천(각세)(외제)'!#REF!</definedName>
    <definedName name="_xlnm.Print_Area" localSheetId="1">'2.제조업 중분류별 전력사용량(한전)'!$A$1:$AB$27</definedName>
    <definedName name="_xlnm.Print_Area" localSheetId="3">'4.상수도 보급현황'!$A$1:$I$19</definedName>
    <definedName name="_xlnm.Print_Area" localSheetId="4">'5.상수도관'!$A$1:$AG$17</definedName>
    <definedName name="_xlnm.Print_Area" localSheetId="7">'8.하수도 보급률'!$A$1:$J$18</definedName>
    <definedName name="_xlnm.Print_Area" localSheetId="8">'9.하수도 사용료 부과'!$A$1:$O$18</definedName>
    <definedName name="_xlnm.Print_Area">'[2]2-1포천(각세)(외제)'!#REF!</definedName>
    <definedName name="_xlnm.Print_Titles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42" l="1"/>
  <c r="D17" i="42"/>
  <c r="I17" i="42" s="1"/>
  <c r="B15" i="41"/>
  <c r="C16" i="39"/>
  <c r="B16" i="39"/>
  <c r="U16" i="39"/>
  <c r="O16" i="39"/>
  <c r="I16" i="39"/>
  <c r="G16" i="38"/>
  <c r="D16" i="38"/>
  <c r="C25" i="37" l="1"/>
  <c r="C24" i="37"/>
  <c r="C23" i="37"/>
  <c r="C22" i="37"/>
  <c r="C21" i="37"/>
  <c r="C20" i="37"/>
  <c r="C19" i="37"/>
  <c r="C18" i="37"/>
  <c r="C17" i="37"/>
  <c r="C16" i="37"/>
  <c r="C15" i="37"/>
  <c r="C14" i="37"/>
  <c r="Q31" i="31"/>
  <c r="O31" i="31"/>
  <c r="M31" i="31"/>
  <c r="K31" i="31"/>
  <c r="I31" i="31"/>
  <c r="G31" i="31"/>
  <c r="E31" i="31"/>
  <c r="C31" i="31" l="1"/>
  <c r="B26" i="37"/>
  <c r="B8" i="31"/>
  <c r="D15" i="47" l="1"/>
  <c r="M15" i="44" l="1"/>
  <c r="K15" i="44"/>
  <c r="E16" i="42"/>
  <c r="D16" i="42"/>
  <c r="I16" i="42" s="1"/>
  <c r="B13" i="40"/>
  <c r="B12" i="40"/>
  <c r="N15" i="44" l="1"/>
  <c r="U15" i="39"/>
  <c r="O15" i="39"/>
  <c r="I15" i="39"/>
  <c r="C15" i="39"/>
  <c r="G15" i="38"/>
  <c r="D15" i="38"/>
  <c r="I14" i="42" l="1"/>
  <c r="O8" i="39" l="1"/>
  <c r="O9" i="39"/>
  <c r="O10" i="39"/>
  <c r="O11" i="39"/>
  <c r="O7" i="39"/>
  <c r="O12" i="39"/>
  <c r="B7" i="41" l="1"/>
  <c r="B8" i="41"/>
  <c r="B9" i="41"/>
  <c r="B10" i="41"/>
  <c r="B11" i="41"/>
  <c r="B5" i="40"/>
  <c r="B6" i="40"/>
  <c r="B7" i="40"/>
  <c r="B8" i="40"/>
  <c r="B9" i="40"/>
  <c r="B12" i="39"/>
  <c r="B7" i="39"/>
  <c r="B8" i="39"/>
  <c r="B9" i="39"/>
  <c r="B10" i="39"/>
  <c r="B11" i="39"/>
  <c r="B7" i="44"/>
  <c r="B8" i="44"/>
  <c r="B9" i="44"/>
  <c r="B10" i="44"/>
  <c r="B11" i="44"/>
  <c r="D9" i="42" l="1"/>
  <c r="D8" i="42" l="1"/>
</calcChain>
</file>

<file path=xl/sharedStrings.xml><?xml version="1.0" encoding="utf-8"?>
<sst xmlns="http://schemas.openxmlformats.org/spreadsheetml/2006/main" count="592" uniqueCount="369">
  <si>
    <t>1. 용도별 전력사용량</t>
  </si>
  <si>
    <t>Unit : MWh</t>
  </si>
  <si>
    <t>연   별</t>
  </si>
  <si>
    <t>합  계</t>
  </si>
  <si>
    <t>가정용</t>
  </si>
  <si>
    <t>공공용</t>
  </si>
  <si>
    <t>서비스업</t>
  </si>
  <si>
    <t>Year &amp;</t>
  </si>
  <si>
    <t>점유율</t>
  </si>
  <si>
    <t>소  계</t>
  </si>
  <si>
    <t>농림수산업</t>
  </si>
  <si>
    <t>광  업</t>
  </si>
  <si>
    <t>제조업</t>
  </si>
  <si>
    <t>(%)</t>
  </si>
  <si>
    <t>월   별</t>
  </si>
  <si>
    <t>Total</t>
  </si>
  <si>
    <t>Residential</t>
  </si>
  <si>
    <t>Public</t>
  </si>
  <si>
    <t>Service</t>
  </si>
  <si>
    <t>Mining</t>
  </si>
  <si>
    <t>Month</t>
  </si>
  <si>
    <t>Jan.</t>
  </si>
  <si>
    <t>Feb.</t>
  </si>
  <si>
    <t>Mar.</t>
  </si>
  <si>
    <t>Apr.</t>
  </si>
  <si>
    <t>May</t>
  </si>
  <si>
    <t>Aug.</t>
  </si>
  <si>
    <t>Oct.</t>
  </si>
  <si>
    <t>Nov.</t>
  </si>
  <si>
    <t>Dec.</t>
  </si>
  <si>
    <t>연  별</t>
  </si>
  <si>
    <t>3. 가 스 공 급 량</t>
  </si>
  <si>
    <t xml:space="preserve">프    로    판  </t>
  </si>
  <si>
    <t>판  매  소  수</t>
  </si>
  <si>
    <t>판 매 량 (1,000㎥)</t>
  </si>
  <si>
    <t>판   매   량  (ton)</t>
  </si>
  <si>
    <t>판   매   량 (ton)</t>
  </si>
  <si>
    <t>보   급   률  (%)</t>
  </si>
  <si>
    <t>급 수 량(㎥/일)</t>
  </si>
  <si>
    <t>1일 1인당급수량(ℓ)</t>
  </si>
  <si>
    <t>급 수 전 수</t>
  </si>
  <si>
    <t>per porson a day</t>
  </si>
  <si>
    <t>Unit : m</t>
  </si>
  <si>
    <t>합   계</t>
  </si>
  <si>
    <t>주철관</t>
  </si>
  <si>
    <t>기  타</t>
  </si>
  <si>
    <t>Galvanized</t>
  </si>
  <si>
    <t>Stainless</t>
  </si>
  <si>
    <t>Other</t>
  </si>
  <si>
    <t>6. 급 수 사 용 량</t>
  </si>
  <si>
    <t>Unit : place</t>
    <phoneticPr fontId="5" type="noConversion"/>
  </si>
  <si>
    <t xml:space="preserve">
연   별</t>
    <phoneticPr fontId="5" type="noConversion"/>
  </si>
  <si>
    <t xml:space="preserve">Year </t>
    <phoneticPr fontId="5" type="noConversion"/>
  </si>
  <si>
    <t>Propane gas (LPG)</t>
    <phoneticPr fontId="5" type="noConversion"/>
  </si>
  <si>
    <t>Number of selling stores</t>
    <phoneticPr fontId="5" type="noConversion"/>
  </si>
  <si>
    <t>Amount sold</t>
    <phoneticPr fontId="5" type="noConversion"/>
  </si>
  <si>
    <t>Constructed</t>
  </si>
  <si>
    <t>단위 : MWh</t>
  </si>
  <si>
    <t>산            업            용                Industry</t>
  </si>
  <si>
    <t>점유율(%)</t>
  </si>
  <si>
    <t>단위 : 개소</t>
    <phoneticPr fontId="5" type="noConversion"/>
  </si>
  <si>
    <t>도 시 가 스  Liquefied natural gas (LNG)</t>
    <phoneticPr fontId="5" type="noConversion"/>
  </si>
  <si>
    <t xml:space="preserve">부       탄          Butane gas </t>
    <phoneticPr fontId="5" type="noConversion"/>
  </si>
  <si>
    <t>단위 : 명</t>
  </si>
  <si>
    <t>단위 : m</t>
  </si>
  <si>
    <t>Agriculture forestry and</t>
    <phoneticPr fontId="5" type="noConversion"/>
  </si>
  <si>
    <t>Electricity, Gas and Water-Supply</t>
    <phoneticPr fontId="5" type="noConversion"/>
  </si>
  <si>
    <t>Electric Power Consumption by Use</t>
    <phoneticPr fontId="5" type="noConversion"/>
  </si>
  <si>
    <t>단위 : MWh</t>
    <phoneticPr fontId="5" type="noConversion"/>
  </si>
  <si>
    <t>Gas Supply</t>
    <phoneticPr fontId="5" type="noConversion"/>
  </si>
  <si>
    <t>Percentage</t>
    <phoneticPr fontId="5" type="noConversion"/>
  </si>
  <si>
    <t>Sub-total</t>
    <phoneticPr fontId="5" type="noConversion"/>
  </si>
  <si>
    <t>fishing</t>
    <phoneticPr fontId="5" type="noConversion"/>
  </si>
  <si>
    <t>Manufacturing</t>
    <phoneticPr fontId="5" type="noConversion"/>
  </si>
  <si>
    <t>전자부품,컴퓨터,
영상,음향 및
통신장비</t>
  </si>
  <si>
    <t>의료,정밀,
광학기기
및 시계</t>
  </si>
  <si>
    <t>Medical, Precision and
Optical Instruments,
Watches and Clocks</t>
  </si>
  <si>
    <t>Unit : Each, Person</t>
    <phoneticPr fontId="28" type="noConversion"/>
  </si>
  <si>
    <t>연별
및
월별</t>
    <phoneticPr fontId="28" type="noConversion"/>
  </si>
  <si>
    <t>합  계</t>
    <phoneticPr fontId="28" type="noConversion"/>
  </si>
  <si>
    <t>담배</t>
    <phoneticPr fontId="28" type="noConversion"/>
  </si>
  <si>
    <t>섬유제품
(의복제외)</t>
    <phoneticPr fontId="5" type="noConversion"/>
  </si>
  <si>
    <t>의복,
의복액세서리
및 모피제품</t>
    <phoneticPr fontId="28" type="noConversion"/>
  </si>
  <si>
    <t>가죽,
가방 및 신발</t>
    <phoneticPr fontId="5" type="noConversion"/>
  </si>
  <si>
    <t>목재 및 
나무제품
(가구제외)</t>
    <phoneticPr fontId="28" type="noConversion"/>
  </si>
  <si>
    <t>펄프,종이 및
종이제품</t>
    <phoneticPr fontId="5" type="noConversion"/>
  </si>
  <si>
    <t>인쇄 및
기록매체복제</t>
    <phoneticPr fontId="28" type="noConversion"/>
  </si>
  <si>
    <t>코크스,석유정
제품 및 핵연료</t>
    <phoneticPr fontId="5" type="noConversion"/>
  </si>
  <si>
    <t>화학물질 
및 화학제품</t>
    <phoneticPr fontId="28" type="noConversion"/>
  </si>
  <si>
    <t>고무 및
플라스틱제품</t>
    <phoneticPr fontId="28" type="noConversion"/>
  </si>
  <si>
    <t>Year
&amp;
Month</t>
    <phoneticPr fontId="28" type="noConversion"/>
  </si>
  <si>
    <t>Total</t>
    <phoneticPr fontId="28" type="noConversion"/>
  </si>
  <si>
    <t>Food &amp;
Beverages</t>
    <phoneticPr fontId="5" type="noConversion"/>
  </si>
  <si>
    <t>Tobacco</t>
    <phoneticPr fontId="28" type="noConversion"/>
  </si>
  <si>
    <t>Textiles
(Except
Apparel)</t>
    <phoneticPr fontId="5" type="noConversion"/>
  </si>
  <si>
    <t>wearing apparel,
Clothing
Accessories &amp;
Fur Articles</t>
    <phoneticPr fontId="28" type="noConversion"/>
  </si>
  <si>
    <t>Tanning and
Dressing of
Leather,
Luggage and 
Foot wear</t>
    <phoneticPr fontId="5" type="noConversion"/>
  </si>
  <si>
    <t>Wood Products
of
Wood and Cork
(Except 
Furniture)</t>
    <phoneticPr fontId="28" type="noConversion"/>
  </si>
  <si>
    <t>Pulp, Paper
and Paper
Products</t>
    <phoneticPr fontId="5" type="noConversion"/>
  </si>
  <si>
    <t>Printing and
Reproduction
of
Recorded
Media</t>
    <phoneticPr fontId="5" type="noConversion"/>
  </si>
  <si>
    <t>Coke, refined petroleum nuclear fuel</t>
    <phoneticPr fontId="5" type="noConversion"/>
  </si>
  <si>
    <t>chemicals &amp;
chemical
products</t>
    <phoneticPr fontId="28" type="noConversion"/>
  </si>
  <si>
    <t>Rubber and 
Plastic</t>
    <phoneticPr fontId="5" type="noConversion"/>
  </si>
  <si>
    <t>2. 제조업 중분류별 전력사용량 (2-2)</t>
    <phoneticPr fontId="28" type="noConversion"/>
  </si>
  <si>
    <t>Electric Power Consumption by Division of  Industry (Cont'd)</t>
    <phoneticPr fontId="28" type="noConversion"/>
  </si>
  <si>
    <t>단위 : MWh</t>
    <phoneticPr fontId="28" type="noConversion"/>
  </si>
  <si>
    <t>비금속광물
제품</t>
    <phoneticPr fontId="5" type="noConversion"/>
  </si>
  <si>
    <t>제1차
금속산업</t>
    <phoneticPr fontId="28" type="noConversion"/>
  </si>
  <si>
    <t>조립금속제품</t>
    <phoneticPr fontId="5" type="noConversion"/>
  </si>
  <si>
    <t>기타 기계
및 장비</t>
    <phoneticPr fontId="5" type="noConversion"/>
  </si>
  <si>
    <t>컴퓨터 및 
사무용기기 제조</t>
    <phoneticPr fontId="5" type="noConversion"/>
  </si>
  <si>
    <t>기타전기
기계 및 
전기변환장치</t>
    <phoneticPr fontId="5" type="noConversion"/>
  </si>
  <si>
    <t>자동차 및
트레일러</t>
    <phoneticPr fontId="28" type="noConversion"/>
  </si>
  <si>
    <t>기타
운송장비</t>
    <phoneticPr fontId="5" type="noConversion"/>
  </si>
  <si>
    <t>가구 및
기타제조</t>
    <phoneticPr fontId="28" type="noConversion"/>
  </si>
  <si>
    <t>재생용
가공원료
생산</t>
    <phoneticPr fontId="5" type="noConversion"/>
  </si>
  <si>
    <t>Other
Non-metallic
Nineral</t>
    <phoneticPr fontId="5" type="noConversion"/>
  </si>
  <si>
    <t>Basic
Metals</t>
    <phoneticPr fontId="28" type="noConversion"/>
  </si>
  <si>
    <t>Fabricated
metal products</t>
    <phoneticPr fontId="5" type="noConversion"/>
  </si>
  <si>
    <t>Other Machinery
and
Equipment</t>
    <phoneticPr fontId="28" type="noConversion"/>
  </si>
  <si>
    <t>Comupters
and
office
machinery</t>
    <phoneticPr fontId="5" type="noConversion"/>
  </si>
  <si>
    <t>Electrical
machinery and
apparatuses
n.e.c.</t>
    <phoneticPr fontId="5" type="noConversion"/>
  </si>
  <si>
    <t>Motor Vehicles,
Trailers and Semitrailers</t>
    <phoneticPr fontId="28" type="noConversion"/>
  </si>
  <si>
    <t>Other 
Transport 
Equipment</t>
    <phoneticPr fontId="28" type="noConversion"/>
  </si>
  <si>
    <t>Furniture &amp;
 other manufacturing</t>
    <phoneticPr fontId="28" type="noConversion"/>
  </si>
  <si>
    <t>Recycling</t>
    <phoneticPr fontId="5" type="noConversion"/>
  </si>
  <si>
    <t>Electronic Components,
Computer, Radio, Television
and Communication
Equipment and Apparatuses</t>
    <phoneticPr fontId="25" type="noConversion"/>
  </si>
  <si>
    <t>Electric Power Consumption by Division of  Industry</t>
    <phoneticPr fontId="28" type="noConversion"/>
  </si>
  <si>
    <t>2. 제조업 중분류별 전력사용량 (2-1)</t>
    <phoneticPr fontId="28" type="noConversion"/>
  </si>
  <si>
    <t>faucets</t>
    <phoneticPr fontId="5" type="noConversion"/>
  </si>
  <si>
    <t>supplied</t>
    <phoneticPr fontId="5" type="noConversion"/>
  </si>
  <si>
    <t>capacity</t>
    <phoneticPr fontId="5" type="noConversion"/>
  </si>
  <si>
    <t>rate</t>
    <phoneticPr fontId="5" type="noConversion"/>
  </si>
  <si>
    <t>population</t>
    <phoneticPr fontId="5" type="noConversion"/>
  </si>
  <si>
    <t>Population</t>
    <phoneticPr fontId="5" type="noConversion"/>
  </si>
  <si>
    <t>Number of</t>
    <phoneticPr fontId="5" type="noConversion"/>
  </si>
  <si>
    <t>Water supply amount</t>
    <phoneticPr fontId="5" type="noConversion"/>
  </si>
  <si>
    <t>Amount of water</t>
    <phoneticPr fontId="5" type="noConversion"/>
  </si>
  <si>
    <t>Water-supply</t>
    <phoneticPr fontId="5" type="noConversion"/>
  </si>
  <si>
    <t>(B/A)×100</t>
    <phoneticPr fontId="5" type="noConversion"/>
  </si>
  <si>
    <t>Year</t>
    <phoneticPr fontId="5" type="noConversion"/>
  </si>
  <si>
    <t>급 수 인 구 (B)</t>
    <phoneticPr fontId="5" type="noConversion"/>
  </si>
  <si>
    <t>Unit : Person</t>
    <phoneticPr fontId="5" type="noConversion"/>
  </si>
  <si>
    <t>Public Water Services</t>
    <phoneticPr fontId="5" type="noConversion"/>
  </si>
  <si>
    <t>steel</t>
    <phoneticPr fontId="5" type="noConversion"/>
  </si>
  <si>
    <t>Copper</t>
    <phoneticPr fontId="5" type="noConversion"/>
  </si>
  <si>
    <t>Cast iron</t>
    <phoneticPr fontId="5" type="noConversion"/>
  </si>
  <si>
    <t>Total</t>
    <phoneticPr fontId="5" type="noConversion"/>
  </si>
  <si>
    <t>기타</t>
    <phoneticPr fontId="5" type="noConversion"/>
  </si>
  <si>
    <t>year</t>
    <phoneticPr fontId="5" type="noConversion"/>
  </si>
  <si>
    <t>급      수     관             Water supply pipe</t>
    <phoneticPr fontId="5" type="noConversion"/>
  </si>
  <si>
    <t>배수관   Conduit pipe</t>
    <phoneticPr fontId="5" type="noConversion"/>
  </si>
  <si>
    <t>송수관   Transmission pipe</t>
    <phoneticPr fontId="5" type="noConversion"/>
  </si>
  <si>
    <t>도수관   Aqueduct pipe</t>
    <phoneticPr fontId="5" type="noConversion"/>
  </si>
  <si>
    <t>연   별</t>
    <phoneticPr fontId="5" type="noConversion"/>
  </si>
  <si>
    <t>Public Water Pipe</t>
    <phoneticPr fontId="5" type="noConversion"/>
  </si>
  <si>
    <t>5. 상  수  도  관</t>
    <phoneticPr fontId="5" type="noConversion"/>
  </si>
  <si>
    <t>Public</t>
    <phoneticPr fontId="5" type="noConversion"/>
  </si>
  <si>
    <t>Business</t>
    <phoneticPr fontId="5" type="noConversion"/>
  </si>
  <si>
    <t>Domestic</t>
    <phoneticPr fontId="5" type="noConversion"/>
  </si>
  <si>
    <t>Year</t>
    <phoneticPr fontId="5" type="noConversion"/>
  </si>
  <si>
    <t>가정용</t>
    <phoneticPr fontId="5" type="noConversion"/>
  </si>
  <si>
    <t>합계</t>
    <phoneticPr fontId="5" type="noConversion"/>
  </si>
  <si>
    <t>Unit : 1,000㎥</t>
    <phoneticPr fontId="5" type="noConversion"/>
  </si>
  <si>
    <t>단위 : 1,000㎥</t>
    <phoneticPr fontId="5" type="noConversion"/>
  </si>
  <si>
    <t>Unit : Million Won</t>
    <phoneticPr fontId="5" type="noConversion"/>
  </si>
  <si>
    <t>단위 : 백만원</t>
    <phoneticPr fontId="5" type="noConversion"/>
  </si>
  <si>
    <t>Sewage</t>
    <phoneticPr fontId="8" type="noConversion"/>
  </si>
  <si>
    <t>Total</t>
    <phoneticPr fontId="8" type="noConversion"/>
  </si>
  <si>
    <t>Population</t>
    <phoneticPr fontId="8" type="noConversion"/>
  </si>
  <si>
    <t>rate of</t>
    <phoneticPr fontId="8" type="noConversion"/>
  </si>
  <si>
    <t>Distribution</t>
    <phoneticPr fontId="8" type="noConversion"/>
  </si>
  <si>
    <t>Population of Benefiting from Sewage</t>
    <phoneticPr fontId="8" type="noConversion"/>
  </si>
  <si>
    <t>보급률</t>
    <phoneticPr fontId="8" type="noConversion"/>
  </si>
  <si>
    <t>하수종말처리인구</t>
    <phoneticPr fontId="8" type="noConversion"/>
  </si>
  <si>
    <t>연    별</t>
    <phoneticPr fontId="4" type="noConversion"/>
  </si>
  <si>
    <t>하수도</t>
    <phoneticPr fontId="8" type="noConversion"/>
  </si>
  <si>
    <t>하수처리구역내</t>
    <phoneticPr fontId="8" type="noConversion"/>
  </si>
  <si>
    <t>총인구</t>
    <phoneticPr fontId="8" type="noConversion"/>
  </si>
  <si>
    <t>Unit : Person, ㎢, %</t>
    <phoneticPr fontId="8" type="noConversion"/>
  </si>
  <si>
    <t>단위 : 명, ㎢, %</t>
    <phoneticPr fontId="8" type="noConversion"/>
  </si>
  <si>
    <t>outlet</t>
    <phoneticPr fontId="4" type="noConversion"/>
  </si>
  <si>
    <t>House inlet</t>
    <phoneticPr fontId="4" type="noConversion"/>
  </si>
  <si>
    <t>Manhole</t>
    <phoneticPr fontId="4" type="noConversion"/>
  </si>
  <si>
    <t xml:space="preserve">Gutter </t>
    <phoneticPr fontId="4" type="noConversion"/>
  </si>
  <si>
    <t xml:space="preserve">Open ditch </t>
    <phoneticPr fontId="4" type="noConversion"/>
  </si>
  <si>
    <t>원형 circle</t>
    <phoneticPr fontId="4" type="noConversion"/>
  </si>
  <si>
    <t>사각형
quadrangle</t>
    <phoneticPr fontId="4" type="noConversion"/>
  </si>
  <si>
    <t>Planned area</t>
    <phoneticPr fontId="4" type="noConversion"/>
  </si>
  <si>
    <t>Gutter</t>
    <phoneticPr fontId="4" type="noConversion"/>
  </si>
  <si>
    <t>Open ditch</t>
    <phoneticPr fontId="4" type="noConversion"/>
  </si>
  <si>
    <t>circle</t>
    <phoneticPr fontId="4" type="noConversion"/>
  </si>
  <si>
    <t>quadrangle</t>
    <phoneticPr fontId="4" type="noConversion"/>
  </si>
  <si>
    <t>length</t>
    <phoneticPr fontId="7" type="noConversion"/>
  </si>
  <si>
    <t>area</t>
    <phoneticPr fontId="4" type="noConversion"/>
  </si>
  <si>
    <t>rate</t>
    <phoneticPr fontId="7" type="noConversion"/>
  </si>
  <si>
    <t>Sewer</t>
    <phoneticPr fontId="4" type="noConversion"/>
  </si>
  <si>
    <t>Storm &amp;</t>
    <phoneticPr fontId="4" type="noConversion"/>
  </si>
  <si>
    <t>측구</t>
    <phoneticPr fontId="4" type="noConversion"/>
  </si>
  <si>
    <t>개거</t>
    <phoneticPr fontId="4" type="noConversion"/>
  </si>
  <si>
    <t>암 거    Culvert</t>
    <phoneticPr fontId="4" type="noConversion"/>
  </si>
  <si>
    <t>(㎢)</t>
    <phoneticPr fontId="4" type="noConversion"/>
  </si>
  <si>
    <t>원 형</t>
    <phoneticPr fontId="4" type="noConversion"/>
  </si>
  <si>
    <t>사각형</t>
    <phoneticPr fontId="4" type="noConversion"/>
  </si>
  <si>
    <t>Constructed</t>
    <phoneticPr fontId="7" type="noConversion"/>
  </si>
  <si>
    <t>Planned</t>
    <phoneticPr fontId="7" type="noConversion"/>
  </si>
  <si>
    <t>Planned</t>
    <phoneticPr fontId="4" type="noConversion"/>
  </si>
  <si>
    <t>Distribution</t>
    <phoneticPr fontId="7" type="noConversion"/>
  </si>
  <si>
    <t>Year</t>
    <phoneticPr fontId="3" type="noConversion"/>
  </si>
  <si>
    <t>(개소)</t>
    <phoneticPr fontId="4" type="noConversion"/>
  </si>
  <si>
    <t>Rainwater pipe</t>
    <phoneticPr fontId="4" type="noConversion"/>
  </si>
  <si>
    <t>우 수 관 거</t>
    <phoneticPr fontId="7" type="noConversion"/>
  </si>
  <si>
    <t>오 수 관 거         Sewage pipe</t>
    <phoneticPr fontId="7" type="noConversion"/>
  </si>
  <si>
    <t>계획면적</t>
    <phoneticPr fontId="4" type="noConversion"/>
  </si>
  <si>
    <t>측 구</t>
    <phoneticPr fontId="4" type="noConversion"/>
  </si>
  <si>
    <t>개 거</t>
    <phoneticPr fontId="4" type="noConversion"/>
  </si>
  <si>
    <t>시설연장(㎞)</t>
    <phoneticPr fontId="7" type="noConversion"/>
  </si>
  <si>
    <t>계획연장(㎞)</t>
    <phoneticPr fontId="7" type="noConversion"/>
  </si>
  <si>
    <t>계획면적(㎢)</t>
    <phoneticPr fontId="4" type="noConversion"/>
  </si>
  <si>
    <t>보급률(%)</t>
    <phoneticPr fontId="7" type="noConversion"/>
  </si>
  <si>
    <t>토실·토구</t>
    <phoneticPr fontId="4" type="noConversion"/>
  </si>
  <si>
    <t>우·오수받이</t>
    <phoneticPr fontId="4" type="noConversion"/>
  </si>
  <si>
    <t>맨홀</t>
    <phoneticPr fontId="4" type="noConversion"/>
  </si>
  <si>
    <t>합류식 관거</t>
    <phoneticPr fontId="7" type="noConversion"/>
  </si>
  <si>
    <t>단위 : ㎞, ㎢, %, 개소</t>
    <phoneticPr fontId="7" type="noConversion"/>
  </si>
  <si>
    <t>Sewage Pipe(Cont'd)</t>
    <phoneticPr fontId="4" type="noConversion"/>
  </si>
  <si>
    <t>F=(E/C*100)</t>
    <phoneticPr fontId="4" type="noConversion"/>
  </si>
  <si>
    <t>E=(D/A*1000)</t>
    <phoneticPr fontId="4" type="noConversion"/>
  </si>
  <si>
    <t xml:space="preserve">(D) </t>
    <phoneticPr fontId="4" type="noConversion"/>
  </si>
  <si>
    <t>C=(B/A*1000)</t>
    <phoneticPr fontId="4" type="noConversion"/>
  </si>
  <si>
    <t>(B)</t>
    <phoneticPr fontId="4" type="noConversion"/>
  </si>
  <si>
    <t>(A)</t>
    <phoneticPr fontId="4" type="noConversion"/>
  </si>
  <si>
    <t>(%)</t>
    <phoneticPr fontId="4" type="noConversion"/>
  </si>
  <si>
    <t>(원/톤)</t>
    <phoneticPr fontId="4" type="noConversion"/>
  </si>
  <si>
    <t>(백만원)</t>
    <phoneticPr fontId="4" type="noConversion"/>
  </si>
  <si>
    <t>(천톤)</t>
    <phoneticPr fontId="4" type="noConversion"/>
  </si>
  <si>
    <t>현실화율</t>
    <phoneticPr fontId="4" type="noConversion"/>
  </si>
  <si>
    <t>평균단가</t>
    <phoneticPr fontId="4" type="noConversion"/>
  </si>
  <si>
    <t>부과액</t>
    <phoneticPr fontId="4" type="noConversion"/>
  </si>
  <si>
    <t>연간부과량</t>
    <phoneticPr fontId="4" type="noConversion"/>
  </si>
  <si>
    <t>합계</t>
    <phoneticPr fontId="4" type="noConversion"/>
  </si>
  <si>
    <t>연    별</t>
    <phoneticPr fontId="5" type="noConversion"/>
  </si>
  <si>
    <t>하수도 처리 비용분석           Cost of Sewage Disposal</t>
    <phoneticPr fontId="4" type="noConversion"/>
  </si>
  <si>
    <t>업종별 하수사용료       Charges for Use of Sewage Facilities</t>
    <phoneticPr fontId="4" type="noConversion"/>
  </si>
  <si>
    <t>Unit : million won</t>
    <phoneticPr fontId="3" type="noConversion"/>
  </si>
  <si>
    <t>단위 : 백만원</t>
    <phoneticPr fontId="3" type="noConversion"/>
  </si>
  <si>
    <t xml:space="preserve"> Charges For Use of sewage Facilities</t>
    <phoneticPr fontId="3" type="noConversion"/>
  </si>
  <si>
    <t>Cast iron</t>
    <phoneticPr fontId="25" type="noConversion"/>
  </si>
  <si>
    <t>Source : Korea Electric Company gyeonggibukbu Branch Office</t>
    <phoneticPr fontId="5" type="noConversion"/>
  </si>
  <si>
    <t>자료 : 경기통계연보</t>
    <phoneticPr fontId="5" type="noConversion"/>
  </si>
  <si>
    <t>Source : Statistical Yearbook of Gyeonggi</t>
    <phoneticPr fontId="5" type="noConversion"/>
  </si>
  <si>
    <t>(C=A-B)</t>
    <phoneticPr fontId="25" type="noConversion"/>
  </si>
  <si>
    <t>(B)</t>
    <phoneticPr fontId="25" type="noConversion"/>
  </si>
  <si>
    <t>(A)</t>
    <phoneticPr fontId="25" type="noConversion"/>
  </si>
  <si>
    <t xml:space="preserve">처리대상 인구
</t>
    <phoneticPr fontId="25" type="noConversion"/>
  </si>
  <si>
    <t>Sewage Population And Distribution Rate</t>
    <phoneticPr fontId="25" type="noConversion"/>
  </si>
  <si>
    <t>d=d1+d2+d3</t>
    <phoneticPr fontId="8" type="noConversion"/>
  </si>
  <si>
    <t>물리적(1차)</t>
    <phoneticPr fontId="8" type="noConversion"/>
  </si>
  <si>
    <t>생물학적(2차)</t>
    <phoneticPr fontId="8" type="noConversion"/>
  </si>
  <si>
    <t>고도(3차)</t>
    <phoneticPr fontId="8" type="noConversion"/>
  </si>
  <si>
    <t>Mechanic(d1)</t>
    <phoneticPr fontId="8" type="noConversion"/>
  </si>
  <si>
    <t>Biological(d2)</t>
    <phoneticPr fontId="8" type="noConversion"/>
  </si>
  <si>
    <t>Advanced(d3)</t>
    <phoneticPr fontId="8" type="noConversion"/>
  </si>
  <si>
    <t xml:space="preserve">자료 : 한국전력공사 경기북부지역본부     </t>
    <phoneticPr fontId="5" type="noConversion"/>
  </si>
  <si>
    <t xml:space="preserve">자료: 한국전력공사 경기북부지역본부  </t>
    <phoneticPr fontId="5" type="noConversion"/>
  </si>
  <si>
    <t>자료: 한국전력공사 경기북부지역본부</t>
    <phoneticPr fontId="5" type="noConversion"/>
  </si>
  <si>
    <t>1 월</t>
  </si>
  <si>
    <t>2 월</t>
  </si>
  <si>
    <t>3 월</t>
  </si>
  <si>
    <t>4 월</t>
  </si>
  <si>
    <t>5 월</t>
  </si>
  <si>
    <t>6 월</t>
  </si>
  <si>
    <t>Jun</t>
  </si>
  <si>
    <t>7 월</t>
  </si>
  <si>
    <t>Jul.</t>
  </si>
  <si>
    <t>8 월</t>
  </si>
  <si>
    <t>9 월</t>
  </si>
  <si>
    <t>Sep.</t>
  </si>
  <si>
    <t>10 월</t>
  </si>
  <si>
    <t>11 월</t>
  </si>
  <si>
    <t>12 월</t>
  </si>
  <si>
    <t>Source : Enterprise Economy Division</t>
    <phoneticPr fontId="5" type="noConversion"/>
  </si>
  <si>
    <t>1월</t>
  </si>
  <si>
    <t>2월</t>
  </si>
  <si>
    <t>3월</t>
  </si>
  <si>
    <t>4월</t>
  </si>
  <si>
    <t>5월</t>
  </si>
  <si>
    <t>6월</t>
  </si>
  <si>
    <t>June</t>
  </si>
  <si>
    <t>7월</t>
  </si>
  <si>
    <t>July</t>
  </si>
  <si>
    <t>8월</t>
  </si>
  <si>
    <t>9월</t>
  </si>
  <si>
    <t>Sept.</t>
  </si>
  <si>
    <t>10월</t>
  </si>
  <si>
    <t>11월</t>
  </si>
  <si>
    <t>12월</t>
  </si>
  <si>
    <t>4. 상수도 보급현황</t>
    <phoneticPr fontId="25" type="noConversion"/>
  </si>
  <si>
    <t>에나멜코팅</t>
    <phoneticPr fontId="25" type="noConversion"/>
  </si>
  <si>
    <t>도복장강관</t>
    <phoneticPr fontId="25" type="noConversion"/>
  </si>
  <si>
    <t>엑상에폭시</t>
    <phoneticPr fontId="25" type="noConversion"/>
  </si>
  <si>
    <t>-</t>
    <phoneticPr fontId="25" type="noConversion"/>
  </si>
  <si>
    <t>덕타일</t>
    <phoneticPr fontId="25" type="noConversion"/>
  </si>
  <si>
    <t>주철관</t>
    <phoneticPr fontId="25" type="noConversion"/>
  </si>
  <si>
    <t>Others</t>
    <phoneticPr fontId="25" type="noConversion"/>
  </si>
  <si>
    <t>스텐레스관</t>
    <phoneticPr fontId="25" type="noConversion"/>
  </si>
  <si>
    <t>동관</t>
    <phoneticPr fontId="25" type="noConversion"/>
  </si>
  <si>
    <t>steel</t>
    <phoneticPr fontId="5" type="noConversion"/>
  </si>
  <si>
    <t>아연도강관</t>
    <phoneticPr fontId="25" type="noConversion"/>
  </si>
  <si>
    <t>pe관</t>
    <phoneticPr fontId="25" type="noConversion"/>
  </si>
  <si>
    <t>pvc관</t>
    <phoneticPr fontId="25" type="noConversion"/>
  </si>
  <si>
    <t>8. 하수도 보급률</t>
    <phoneticPr fontId="8" type="noConversion"/>
  </si>
  <si>
    <t>Sewage Pipes</t>
    <phoneticPr fontId="4" type="noConversion"/>
  </si>
  <si>
    <t>합계 total</t>
    <phoneticPr fontId="25" type="noConversion"/>
  </si>
  <si>
    <t>자료 : 경기통계연보</t>
  </si>
  <si>
    <t>9. 하수도 사용료 부과</t>
    <phoneticPr fontId="3" type="noConversion"/>
  </si>
  <si>
    <t>식료품제조</t>
    <phoneticPr fontId="5" type="noConversion"/>
  </si>
  <si>
    <r>
      <t>총인구 (A)</t>
    </r>
    <r>
      <rPr>
        <vertAlign val="superscript"/>
        <sz val="9"/>
        <rFont val="맑은 고딕"/>
        <family val="3"/>
        <charset val="129"/>
        <scheme val="minor"/>
      </rPr>
      <t>1)</t>
    </r>
    <phoneticPr fontId="5" type="noConversion"/>
  </si>
  <si>
    <r>
      <t>시설용량(㎥/일)</t>
    </r>
    <r>
      <rPr>
        <vertAlign val="superscript"/>
        <sz val="9"/>
        <rFont val="맑은 고딕"/>
        <family val="3"/>
        <charset val="129"/>
        <scheme val="minor"/>
      </rPr>
      <t>2)</t>
    </r>
    <phoneticPr fontId="5" type="noConversion"/>
  </si>
  <si>
    <t xml:space="preserve">주 : </t>
    <phoneticPr fontId="25" type="noConversion"/>
  </si>
  <si>
    <t>1) 총인구(주민등록+외국인)</t>
    <phoneticPr fontId="25" type="noConversion"/>
  </si>
  <si>
    <t>2) 광역정수장+지방정수장 용량</t>
    <phoneticPr fontId="25" type="noConversion"/>
  </si>
  <si>
    <r>
      <t>주 : 2007년부터 단위 m</t>
    </r>
    <r>
      <rPr>
        <vertAlign val="superscript"/>
        <sz val="10"/>
        <rFont val="맑은 고딕"/>
        <family val="3"/>
        <charset val="129"/>
        <scheme val="minor"/>
      </rPr>
      <t>3</t>
    </r>
    <r>
      <rPr>
        <sz val="10"/>
        <rFont val="맑은 고딕"/>
        <family val="3"/>
        <charset val="129"/>
        <scheme val="minor"/>
      </rPr>
      <t>에서 1,000m</t>
    </r>
    <r>
      <rPr>
        <vertAlign val="superscript"/>
        <sz val="10"/>
        <rFont val="맑은 고딕"/>
        <family val="3"/>
        <charset val="129"/>
        <scheme val="minor"/>
      </rPr>
      <t>3</t>
    </r>
    <r>
      <rPr>
        <sz val="10"/>
        <rFont val="맑은 고딕"/>
        <family val="3"/>
        <charset val="129"/>
        <scheme val="minor"/>
      </rPr>
      <t>로 변경</t>
    </r>
    <phoneticPr fontId="5" type="noConversion"/>
  </si>
  <si>
    <t>7. 급수 사용료 부과</t>
    <phoneticPr fontId="25" type="noConversion"/>
  </si>
  <si>
    <t>총괄원가</t>
    <phoneticPr fontId="4" type="noConversion"/>
  </si>
  <si>
    <t>총괄단위원가</t>
    <phoneticPr fontId="4" type="noConversion"/>
  </si>
  <si>
    <t>Source : Statistical Yearbook of Gyeonggi</t>
  </si>
  <si>
    <t>Source : Statistical Yearbook of Gyeonggi</t>
    <phoneticPr fontId="25" type="noConversion"/>
  </si>
  <si>
    <t>-</t>
  </si>
  <si>
    <t>…</t>
    <phoneticPr fontId="25" type="noConversion"/>
  </si>
  <si>
    <t>미처리 인구</t>
    <phoneticPr fontId="25" type="noConversion"/>
  </si>
  <si>
    <t xml:space="preserve">Population without </t>
    <phoneticPr fontId="25" type="noConversion"/>
  </si>
  <si>
    <t xml:space="preserve">sewerage service </t>
    <phoneticPr fontId="25" type="noConversion"/>
  </si>
  <si>
    <t>Population with</t>
    <phoneticPr fontId="25" type="noConversion"/>
  </si>
  <si>
    <t>sewerage service</t>
    <phoneticPr fontId="25" type="noConversion"/>
  </si>
  <si>
    <t>10. 하 수 관 거(2-1)</t>
    <phoneticPr fontId="7" type="noConversion"/>
  </si>
  <si>
    <t>9. 하 수 관 거(2-2)</t>
    <phoneticPr fontId="7" type="noConversion"/>
  </si>
  <si>
    <t>수도용 경질 수도관 폴리염화비닐관</t>
    <phoneticPr fontId="25" type="noConversion"/>
  </si>
  <si>
    <t>자료 : 기후에너지과</t>
    <phoneticPr fontId="5" type="noConversion"/>
  </si>
  <si>
    <t>공공용
(업무용)</t>
    <phoneticPr fontId="5" type="noConversion"/>
  </si>
  <si>
    <t>욕탕용</t>
    <phoneticPr fontId="64" type="noConversion"/>
  </si>
  <si>
    <t>기타</t>
    <phoneticPr fontId="64" type="noConversion"/>
  </si>
  <si>
    <t>Others</t>
    <phoneticPr fontId="5" type="noConversion"/>
  </si>
  <si>
    <t>Others</t>
    <phoneticPr fontId="64" type="noConversion"/>
  </si>
  <si>
    <t>Bath-house</t>
    <phoneticPr fontId="5" type="noConversion"/>
  </si>
  <si>
    <t>욕탕용
(욕탕1종(대중탕용)
+욕탕2종)</t>
    <phoneticPr fontId="5" type="noConversion"/>
  </si>
  <si>
    <t>일반용
（영업용）</t>
    <phoneticPr fontId="5" type="noConversion"/>
  </si>
  <si>
    <t>공공용</t>
    <phoneticPr fontId="64" type="noConversion"/>
  </si>
  <si>
    <t>(업무용)</t>
    <phoneticPr fontId="64" type="noConversion"/>
  </si>
  <si>
    <t>일반용</t>
    <phoneticPr fontId="64" type="noConversion"/>
  </si>
  <si>
    <t>(영업용)</t>
    <phoneticPr fontId="64" type="noConversion"/>
  </si>
  <si>
    <t>(욕탕1종(대중탕용)</t>
    <phoneticPr fontId="64" type="noConversion"/>
  </si>
  <si>
    <t>+욕탕2종)</t>
    <phoneticPr fontId="64" type="noConversion"/>
  </si>
  <si>
    <t>(산업 및 공업용</t>
    <phoneticPr fontId="64" type="noConversion"/>
  </si>
  <si>
    <t>+기타업종)</t>
    <phoneticPr fontId="64" type="noConversion"/>
  </si>
  <si>
    <t>Residential</t>
    <phoneticPr fontId="5" type="noConversion"/>
  </si>
  <si>
    <t>General</t>
    <phoneticPr fontId="5" type="noConversion"/>
  </si>
  <si>
    <t>기타
（산업및공업용＋
기타업종）</t>
    <phoneticPr fontId="5" type="noConversion"/>
  </si>
  <si>
    <t>합류식(m)   Unclassified pipe</t>
    <phoneticPr fontId="4" type="noConversion"/>
  </si>
  <si>
    <t>Unit : ㎢, m, number</t>
    <phoneticPr fontId="7" type="noConversion"/>
  </si>
  <si>
    <t>분류식(m)  Classified pipe</t>
    <phoneticPr fontId="7" type="noConversion"/>
  </si>
  <si>
    <t>계획연장 Planned length</t>
    <phoneticPr fontId="7" type="noConversion"/>
  </si>
  <si>
    <t>시설연장 Constructed length</t>
    <phoneticPr fontId="7" type="noConversion"/>
  </si>
  <si>
    <t xml:space="preserve">                      가정용            
Residential</t>
    <phoneticPr fontId="64" type="noConversion"/>
  </si>
  <si>
    <t>욕탕용
(욕탕1종
(대중탕용)
+욕탕2종)
Bath-house</t>
    <phoneticPr fontId="64" type="noConversion"/>
  </si>
  <si>
    <r>
      <t xml:space="preserve">                    공공용</t>
    </r>
    <r>
      <rPr>
        <vertAlign val="superscript"/>
        <sz val="9"/>
        <rFont val="맑은 고딕"/>
        <family val="3"/>
        <charset val="129"/>
      </rPr>
      <t>1)</t>
    </r>
    <r>
      <rPr>
        <sz val="9"/>
        <rFont val="맑은 고딕"/>
        <family val="3"/>
        <charset val="129"/>
      </rPr>
      <t xml:space="preserve">         (업무용Public(Office)</t>
    </r>
    <phoneticPr fontId="64" type="noConversion"/>
  </si>
  <si>
    <t xml:space="preserve">                    영업용
(일반용)     General</t>
    <phoneticPr fontId="64" type="noConversion"/>
  </si>
  <si>
    <t xml:space="preserve">                   산업 및
공업용
Industrial</t>
    <phoneticPr fontId="64" type="noConversion"/>
  </si>
  <si>
    <t>기타           Others</t>
    <phoneticPr fontId="6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</si>
</sst>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1" formatCode="_-* #,##0_-;\-* #,##0_-;_-* &quot;-&quot;_-;_-@_-"/>
    <numFmt numFmtId="176" formatCode="&quot;₩&quot;#,##0;[Red]&quot;₩&quot;\-#,##0"/>
    <numFmt numFmtId="177" formatCode="&quot;₩&quot;#,##0.00;[Red]&quot;₩&quot;\-#,##0.00"/>
    <numFmt numFmtId="178" formatCode="_ &quot;₩&quot;* #,##0_ ;_ &quot;₩&quot;* \-#,##0_ ;_ &quot;₩&quot;* &quot;-&quot;_ ;_ @_ "/>
    <numFmt numFmtId="179" formatCode="_ * #,##0_ ;_ * \-#,##0_ ;_ * &quot;-&quot;_ ;_ @_ "/>
    <numFmt numFmtId="180" formatCode="_ &quot;₩&quot;* #,##0.00_ ;_ &quot;₩&quot;* \-#,##0.00_ ;_ &quot;₩&quot;* &quot;-&quot;??_ ;_ @_ "/>
    <numFmt numFmtId="181" formatCode="_ * #,##0.00_ ;_ * \-#,##0.00_ ;_ * &quot;-&quot;??_ ;_ @_ "/>
    <numFmt numFmtId="182" formatCode="_ * #,##0.0_ ;_ * \-#,##0.0_ ;_ * &quot;-&quot;_ ;_ @_ "/>
    <numFmt numFmtId="183" formatCode="#,##0.0"/>
    <numFmt numFmtId="184" formatCode="0.0"/>
    <numFmt numFmtId="185" formatCode="#,##0_);[Red]\(#,##0\)"/>
    <numFmt numFmtId="186" formatCode="#,##0.0_ "/>
    <numFmt numFmtId="187" formatCode="#,##0;\-#,##0;&quot;-&quot;;@"/>
    <numFmt numFmtId="188" formatCode="#,##0.0;\-#,##0.0;&quot;-&quot;;@"/>
    <numFmt numFmtId="189" formatCode="&quot;$&quot;#,##0_);[Red]\(&quot;$&quot;#,##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#,##0;[Red]&quot;-&quot;#,##0"/>
    <numFmt numFmtId="194" formatCode="#,##0.00;[Red]&quot;-&quot;#,##0.00"/>
    <numFmt numFmtId="195" formatCode="0_ "/>
    <numFmt numFmtId="196" formatCode="0.0_);[Red]\(0.0\)"/>
    <numFmt numFmtId="197" formatCode="#,##0_ "/>
    <numFmt numFmtId="198" formatCode="0.0%"/>
    <numFmt numFmtId="199" formatCode="#,##0\ ;\-#,##0\ ;&quot;-&quot;\ ;@"/>
    <numFmt numFmtId="200" formatCode="#,##0\ \ \ ;\-#,##0\ \ \ ;&quot;-&quot;\ \ \ ;@"/>
    <numFmt numFmtId="201" formatCode="#,###,"/>
    <numFmt numFmtId="202" formatCode="#,##0.0_);[Red]\(#,##0.0\)"/>
    <numFmt numFmtId="203" formatCode="#,##0.0\ ;\-#,##0.0;\ &quot;-&quot;;\ @"/>
    <numFmt numFmtId="204" formatCode="_-* #,##0.0_-;\-* #,##0.0_-;_-* &quot;-&quot;?_-;_-@_-"/>
    <numFmt numFmtId="205" formatCode="_-* #,##0.0_-;\-* #,##0.0_-;_-* &quot;-&quot;_-;_-@_-"/>
  </numFmts>
  <fonts count="67">
    <font>
      <sz val="12"/>
      <name val="바탕체"/>
      <family val="1"/>
      <charset val="129"/>
    </font>
    <font>
      <sz val="12"/>
      <name val="바탕체"/>
      <family val="1"/>
      <charset val="129"/>
    </font>
    <font>
      <sz val="9"/>
      <name val="굴림체"/>
      <family val="3"/>
      <charset val="129"/>
    </font>
    <font>
      <sz val="8"/>
      <name val="Arial Narrow"/>
      <family val="2"/>
    </font>
    <font>
      <b/>
      <sz val="18"/>
      <name val="궁서체"/>
      <family val="1"/>
      <charset val="129"/>
    </font>
    <font>
      <sz val="8"/>
      <name val="바탕"/>
      <family val="1"/>
      <charset val="129"/>
    </font>
    <font>
      <sz val="10"/>
      <name val="Arial"/>
      <family val="2"/>
    </font>
    <font>
      <b/>
      <sz val="14"/>
      <name val="바탕체"/>
      <family val="1"/>
      <charset val="129"/>
    </font>
    <font>
      <sz val="8.5"/>
      <name val="바탕체"/>
      <family val="1"/>
      <charset val="129"/>
    </font>
    <font>
      <sz val="12"/>
      <name val="¸íÁ¶"/>
      <family val="3"/>
      <charset val="129"/>
    </font>
    <font>
      <sz val="12"/>
      <name val="뼻뮝"/>
      <family val="1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바탕체"/>
      <family val="1"/>
      <charset val="129"/>
    </font>
    <font>
      <sz val="9"/>
      <name val="바탕체"/>
      <family val="1"/>
      <charset val="129"/>
    </font>
    <font>
      <b/>
      <sz val="14"/>
      <name val="굴림"/>
      <family val="3"/>
      <charset val="129"/>
    </font>
    <font>
      <sz val="8"/>
      <name val="바탕체"/>
      <family val="1"/>
      <charset val="129"/>
    </font>
    <font>
      <sz val="9"/>
      <name val="굴림"/>
      <family val="3"/>
      <charset val="129"/>
    </font>
    <font>
      <b/>
      <sz val="9"/>
      <name val="굴림"/>
      <family val="3"/>
      <charset val="129"/>
    </font>
    <font>
      <sz val="14"/>
      <name val="Arial Narrow"/>
      <family val="2"/>
    </font>
    <font>
      <sz val="10"/>
      <name val="바탕"/>
      <family val="1"/>
      <charset val="129"/>
    </font>
    <font>
      <sz val="12"/>
      <name val="바탕"/>
      <family val="1"/>
      <charset val="129"/>
    </font>
    <font>
      <b/>
      <sz val="10"/>
      <name val="바탕"/>
      <family val="1"/>
      <charset val="129"/>
    </font>
    <font>
      <b/>
      <sz val="12"/>
      <name val="바탕"/>
      <family val="1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8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4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vertAlign val="superscript"/>
      <sz val="9"/>
      <name val="맑은 고딕"/>
      <family val="3"/>
      <charset val="129"/>
      <scheme val="minor"/>
    </font>
    <font>
      <vertAlign val="superscript"/>
      <sz val="1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0"/>
      <color indexed="12"/>
      <name val="맑은 고딕"/>
      <family val="3"/>
      <charset val="129"/>
      <scheme val="minor"/>
    </font>
    <font>
      <b/>
      <sz val="9"/>
      <color indexed="12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  <font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9"/>
      <name val="맑은 고딕"/>
      <family val="3"/>
      <charset val="129"/>
    </font>
    <font>
      <b/>
      <sz val="9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0"/>
      <name val="맑은 고딕"/>
      <family val="3"/>
      <charset val="129"/>
    </font>
    <font>
      <sz val="8"/>
      <name val="돋움"/>
      <family val="3"/>
      <charset val="129"/>
    </font>
    <font>
      <vertAlign val="superscript"/>
      <sz val="9"/>
      <name val="맑은 고딕"/>
      <family val="3"/>
      <charset val="129"/>
    </font>
    <font>
      <sz val="9"/>
      <color rgb="FF00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rgb="FFCFD7DD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hair">
        <color indexed="64"/>
      </left>
      <right style="hair">
        <color auto="1"/>
      </right>
      <top/>
      <bottom/>
      <diagonal/>
    </border>
    <border>
      <left/>
      <right style="thin">
        <color rgb="FFCFD7DD"/>
      </right>
      <top/>
      <bottom/>
      <diagonal/>
    </border>
    <border>
      <left style="thin">
        <color rgb="FFCFD7DD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rgb="FFCFD7DD"/>
      </right>
      <top/>
      <bottom style="thin">
        <color rgb="FFCFD7DD"/>
      </bottom>
      <diagonal/>
    </border>
  </borders>
  <cellStyleXfs count="180">
    <xf numFmtId="0" fontId="0" fillId="0" borderId="0"/>
    <xf numFmtId="0" fontId="10" fillId="0" borderId="0"/>
    <xf numFmtId="17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Protection="0"/>
    <xf numFmtId="179" fontId="1" fillId="0" borderId="0" applyProtection="0"/>
    <xf numFmtId="0" fontId="1" fillId="0" borderId="0" applyProtection="0"/>
    <xf numFmtId="181" fontId="1" fillId="0" borderId="0" applyFont="0" applyFill="0" applyBorder="0" applyAlignment="0" applyProtection="0"/>
    <xf numFmtId="0" fontId="34" fillId="0" borderId="0">
      <alignment vertical="center"/>
    </xf>
    <xf numFmtId="0" fontId="1" fillId="0" borderId="0" applyProtection="0"/>
    <xf numFmtId="0" fontId="2" fillId="0" borderId="0"/>
    <xf numFmtId="0" fontId="9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180" fontId="12" fillId="0" borderId="0" applyFont="0" applyFill="0" applyBorder="0" applyAlignment="0" applyProtection="0"/>
    <xf numFmtId="176" fontId="11" fillId="0" borderId="0" applyFont="0" applyFill="0" applyBorder="0" applyAlignment="0" applyProtection="0"/>
    <xf numFmtId="180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193" fontId="11" fillId="0" borderId="0" applyFont="0" applyFill="0" applyBorder="0" applyAlignment="0" applyProtection="0"/>
    <xf numFmtId="179" fontId="12" fillId="0" borderId="0" applyFont="0" applyFill="0" applyBorder="0" applyAlignment="0" applyProtection="0"/>
    <xf numFmtId="193" fontId="11" fillId="0" borderId="0" applyFont="0" applyFill="0" applyBorder="0" applyAlignment="0" applyProtection="0"/>
    <xf numFmtId="179" fontId="12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4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194" fontId="11" fillId="0" borderId="0" applyFont="0" applyFill="0" applyBorder="0" applyAlignment="0" applyProtection="0"/>
    <xf numFmtId="181" fontId="12" fillId="0" borderId="0" applyFont="0" applyFill="0" applyBorder="0" applyAlignment="0" applyProtection="0"/>
    <xf numFmtId="194" fontId="11" fillId="0" borderId="0" applyFont="0" applyFill="0" applyBorder="0" applyAlignment="0" applyProtection="0"/>
    <xf numFmtId="181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3" fillId="0" borderId="0"/>
    <xf numFmtId="0" fontId="9" fillId="0" borderId="0"/>
    <xf numFmtId="0" fontId="11" fillId="0" borderId="0"/>
    <xf numFmtId="0" fontId="12" fillId="0" borderId="0"/>
    <xf numFmtId="0" fontId="11" fillId="0" borderId="0"/>
    <xf numFmtId="0" fontId="14" fillId="0" borderId="0"/>
    <xf numFmtId="0" fontId="16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6" fillId="0" borderId="0"/>
    <xf numFmtId="0" fontId="12" fillId="0" borderId="0"/>
    <xf numFmtId="0" fontId="17" fillId="0" borderId="0"/>
    <xf numFmtId="0" fontId="18" fillId="0" borderId="0"/>
    <xf numFmtId="0" fontId="15" fillId="0" borderId="0"/>
    <xf numFmtId="0" fontId="15" fillId="0" borderId="0"/>
    <xf numFmtId="0" fontId="17" fillId="0" borderId="0"/>
    <xf numFmtId="0" fontId="18" fillId="0" borderId="0"/>
    <xf numFmtId="0" fontId="13" fillId="0" borderId="0"/>
    <xf numFmtId="0" fontId="14" fillId="0" borderId="0"/>
    <xf numFmtId="179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19" fillId="0" borderId="0" applyFill="0" applyBorder="0" applyAlignment="0" applyProtection="0"/>
    <xf numFmtId="2" fontId="19" fillId="0" borderId="0" applyFill="0" applyBorder="0" applyAlignment="0" applyProtection="0"/>
    <xf numFmtId="0" fontId="20" fillId="0" borderId="1" applyNumberFormat="0" applyAlignment="0" applyProtection="0">
      <alignment horizontal="left" vertical="center"/>
    </xf>
    <xf numFmtId="0" fontId="20" fillId="0" borderId="2">
      <alignment horizontal="left" vertical="center"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/>
    <xf numFmtId="0" fontId="19" fillId="0" borderId="3" applyNumberFormat="0" applyFill="0" applyAlignment="0" applyProtection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36" fillId="0" borderId="0"/>
    <xf numFmtId="0" fontId="62" fillId="0" borderId="0"/>
  </cellStyleXfs>
  <cellXfs count="555">
    <xf numFmtId="0" fontId="0" fillId="0" borderId="0" xfId="0"/>
    <xf numFmtId="0" fontId="23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shrinkToFit="1"/>
    </xf>
    <xf numFmtId="179" fontId="25" fillId="0" borderId="0" xfId="5" applyFont="1" applyAlignment="1">
      <alignment horizont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left" vertical="top"/>
    </xf>
    <xf numFmtId="0" fontId="22" fillId="0" borderId="0" xfId="0" applyFont="1" applyAlignment="1">
      <alignment vertical="center"/>
    </xf>
    <xf numFmtId="0" fontId="22" fillId="0" borderId="0" xfId="0" applyFont="1"/>
    <xf numFmtId="0" fontId="26" fillId="0" borderId="0" xfId="0" applyFont="1" applyAlignment="1">
      <alignment shrinkToFit="1"/>
    </xf>
    <xf numFmtId="0" fontId="27" fillId="0" borderId="0" xfId="0" applyFont="1" applyAlignment="1">
      <alignment shrinkToFit="1"/>
    </xf>
    <xf numFmtId="0" fontId="26" fillId="0" borderId="0" xfId="0" applyFont="1"/>
    <xf numFmtId="0" fontId="27" fillId="0" borderId="0" xfId="0" applyFont="1"/>
    <xf numFmtId="0" fontId="1" fillId="0" borderId="0" xfId="0" applyFont="1"/>
    <xf numFmtId="3" fontId="1" fillId="0" borderId="0" xfId="0" applyNumberFormat="1" applyFont="1"/>
    <xf numFmtId="3" fontId="35" fillId="0" borderId="17" xfId="0" applyNumberFormat="1" applyFont="1" applyBorder="1" applyAlignment="1">
      <alignment horizontal="center" vertical="center"/>
    </xf>
    <xf numFmtId="3" fontId="35" fillId="0" borderId="8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Continuous" vertical="top"/>
    </xf>
    <xf numFmtId="3" fontId="37" fillId="0" borderId="0" xfId="0" applyNumberFormat="1" applyFont="1" applyAlignment="1">
      <alignment horizontal="centerContinuous" vertical="top"/>
    </xf>
    <xf numFmtId="183" fontId="37" fillId="0" borderId="0" xfId="0" applyNumberFormat="1" applyFont="1" applyAlignment="1">
      <alignment horizontal="centerContinuous" vertical="top"/>
    </xf>
    <xf numFmtId="0" fontId="38" fillId="0" borderId="0" xfId="0" applyFont="1" applyAlignment="1">
      <alignment vertical="top"/>
    </xf>
    <xf numFmtId="0" fontId="39" fillId="0" borderId="0" xfId="0" applyFont="1" applyAlignment="1">
      <alignment horizontal="centerContinuous"/>
    </xf>
    <xf numFmtId="3" fontId="39" fillId="0" borderId="0" xfId="0" applyNumberFormat="1" applyFont="1" applyAlignment="1">
      <alignment horizontal="centerContinuous"/>
    </xf>
    <xf numFmtId="183" fontId="39" fillId="0" borderId="0" xfId="0" applyNumberFormat="1" applyFont="1" applyAlignment="1">
      <alignment horizontal="centerContinuous"/>
    </xf>
    <xf numFmtId="0" fontId="39" fillId="0" borderId="0" xfId="0" applyFont="1"/>
    <xf numFmtId="0" fontId="40" fillId="0" borderId="4" xfId="0" applyFont="1" applyBorder="1"/>
    <xf numFmtId="3" fontId="40" fillId="0" borderId="4" xfId="0" applyNumberFormat="1" applyFont="1" applyBorder="1"/>
    <xf numFmtId="183" fontId="40" fillId="0" borderId="4" xfId="0" applyNumberFormat="1" applyFont="1" applyBorder="1"/>
    <xf numFmtId="3" fontId="40" fillId="0" borderId="4" xfId="0" applyNumberFormat="1" applyFont="1" applyBorder="1" applyAlignment="1">
      <alignment horizontal="center"/>
    </xf>
    <xf numFmtId="3" fontId="40" fillId="0" borderId="4" xfId="0" applyNumberFormat="1" applyFont="1" applyBorder="1" applyAlignment="1">
      <alignment horizontal="right"/>
    </xf>
    <xf numFmtId="0" fontId="40" fillId="0" borderId="4" xfId="0" applyFont="1" applyBorder="1" applyAlignment="1">
      <alignment horizontal="right"/>
    </xf>
    <xf numFmtId="0" fontId="35" fillId="0" borderId="0" xfId="0" applyFont="1"/>
    <xf numFmtId="3" fontId="35" fillId="0" borderId="22" xfId="0" applyNumberFormat="1" applyFont="1" applyBorder="1" applyAlignment="1">
      <alignment horizontal="fill" vertical="center"/>
    </xf>
    <xf numFmtId="3" fontId="35" fillId="0" borderId="0" xfId="0" applyNumberFormat="1" applyFont="1" applyAlignment="1">
      <alignment horizontal="centerContinuous" vertical="center" wrapText="1"/>
    </xf>
    <xf numFmtId="3" fontId="35" fillId="0" borderId="10" xfId="0" applyNumberFormat="1" applyFont="1" applyBorder="1" applyAlignment="1">
      <alignment horizontal="centerContinuous" vertical="center" shrinkToFit="1"/>
    </xf>
    <xf numFmtId="3" fontId="35" fillId="0" borderId="6" xfId="0" applyNumberFormat="1" applyFont="1" applyBorder="1" applyAlignment="1">
      <alignment horizontal="centerContinuous" vertical="center" shrinkToFit="1"/>
    </xf>
    <xf numFmtId="0" fontId="35" fillId="0" borderId="7" xfId="0" applyFont="1" applyBorder="1" applyAlignment="1">
      <alignment horizontal="centerContinuous" vertical="center" shrinkToFit="1"/>
    </xf>
    <xf numFmtId="3" fontId="35" fillId="0" borderId="7" xfId="0" applyNumberFormat="1" applyFont="1" applyBorder="1" applyAlignment="1">
      <alignment horizontal="centerContinuous" vertical="center" shrinkToFit="1"/>
    </xf>
    <xf numFmtId="3" fontId="35" fillId="0" borderId="9" xfId="0" applyNumberFormat="1" applyFont="1" applyBorder="1" applyAlignment="1">
      <alignment horizontal="center" vertical="center" shrinkToFit="1"/>
    </xf>
    <xf numFmtId="0" fontId="35" fillId="0" borderId="0" xfId="0" applyFont="1" applyAlignment="1">
      <alignment shrinkToFit="1"/>
    </xf>
    <xf numFmtId="0" fontId="40" fillId="0" borderId="0" xfId="0" applyFont="1" applyAlignment="1">
      <alignment vertical="center"/>
    </xf>
    <xf numFmtId="3" fontId="40" fillId="0" borderId="0" xfId="0" applyNumberFormat="1" applyFont="1" applyAlignment="1">
      <alignment horizontal="right" vertical="center"/>
    </xf>
    <xf numFmtId="183" fontId="40" fillId="0" borderId="0" xfId="0" applyNumberFormat="1" applyFont="1" applyAlignment="1">
      <alignment horizontal="right" vertical="center"/>
    </xf>
    <xf numFmtId="184" fontId="40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/>
    </xf>
    <xf numFmtId="3" fontId="41" fillId="0" borderId="0" xfId="0" applyNumberFormat="1" applyFont="1" applyAlignment="1">
      <alignment horizontal="right"/>
    </xf>
    <xf numFmtId="183" fontId="41" fillId="0" borderId="0" xfId="0" applyNumberFormat="1" applyFont="1" applyAlignment="1">
      <alignment horizontal="right"/>
    </xf>
    <xf numFmtId="184" fontId="41" fillId="0" borderId="0" xfId="0" applyNumberFormat="1" applyFont="1" applyAlignment="1">
      <alignment horizontal="center"/>
    </xf>
    <xf numFmtId="0" fontId="41" fillId="0" borderId="0" xfId="0" applyFont="1"/>
    <xf numFmtId="3" fontId="41" fillId="0" borderId="0" xfId="0" applyNumberFormat="1" applyFont="1"/>
    <xf numFmtId="183" fontId="41" fillId="0" borderId="0" xfId="0" applyNumberFormat="1" applyFont="1"/>
    <xf numFmtId="3" fontId="41" fillId="0" borderId="0" xfId="0" applyNumberFormat="1" applyFont="1" applyAlignment="1">
      <alignment horizontal="center"/>
    </xf>
    <xf numFmtId="0" fontId="44" fillId="0" borderId="0" xfId="0" applyFont="1" applyAlignment="1">
      <alignment horizontal="centerContinuous" vertical="top"/>
    </xf>
    <xf numFmtId="0" fontId="45" fillId="0" borderId="0" xfId="0" applyFont="1" applyAlignment="1">
      <alignment horizontal="centerContinuous" vertical="top"/>
    </xf>
    <xf numFmtId="0" fontId="46" fillId="0" borderId="4" xfId="0" applyFont="1" applyBorder="1" applyAlignment="1">
      <alignment horizontal="left"/>
    </xf>
    <xf numFmtId="0" fontId="46" fillId="0" borderId="4" xfId="0" applyFont="1" applyBorder="1" applyAlignment="1">
      <alignment horizontal="centerContinuous"/>
    </xf>
    <xf numFmtId="0" fontId="46" fillId="0" borderId="4" xfId="0" applyFont="1" applyBorder="1"/>
    <xf numFmtId="0" fontId="46" fillId="0" borderId="4" xfId="0" applyFont="1" applyBorder="1" applyAlignment="1">
      <alignment horizontal="right"/>
    </xf>
    <xf numFmtId="3" fontId="46" fillId="0" borderId="9" xfId="0" applyNumberFormat="1" applyFont="1" applyBorder="1" applyAlignment="1">
      <alignment horizontal="centerContinuous" vertical="center"/>
    </xf>
    <xf numFmtId="3" fontId="46" fillId="0" borderId="7" xfId="0" applyNumberFormat="1" applyFont="1" applyBorder="1" applyAlignment="1">
      <alignment horizontal="centerContinuous" vertical="center"/>
    </xf>
    <xf numFmtId="3" fontId="46" fillId="0" borderId="13" xfId="0" applyNumberFormat="1" applyFont="1" applyBorder="1" applyAlignment="1">
      <alignment horizontal="center" vertical="center"/>
    </xf>
    <xf numFmtId="3" fontId="46" fillId="0" borderId="19" xfId="0" applyNumberFormat="1" applyFont="1" applyBorder="1" applyAlignment="1">
      <alignment horizontal="centerContinuous" vertical="center"/>
    </xf>
    <xf numFmtId="3" fontId="46" fillId="0" borderId="15" xfId="0" applyNumberFormat="1" applyFont="1" applyBorder="1" applyAlignment="1">
      <alignment horizontal="centerContinuous" vertical="center"/>
    </xf>
    <xf numFmtId="3" fontId="46" fillId="0" borderId="15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 shrinkToFit="1"/>
    </xf>
    <xf numFmtId="0" fontId="46" fillId="0" borderId="5" xfId="0" quotePrefix="1" applyFont="1" applyBorder="1" applyAlignment="1">
      <alignment horizontal="center" vertical="center"/>
    </xf>
    <xf numFmtId="179" fontId="46" fillId="0" borderId="0" xfId="2" applyFont="1" applyBorder="1" applyAlignment="1">
      <alignment horizontal="right" vertical="center"/>
    </xf>
    <xf numFmtId="0" fontId="46" fillId="0" borderId="8" xfId="0" quotePrefix="1" applyFont="1" applyBorder="1" applyAlignment="1">
      <alignment horizontal="center" vertical="center"/>
    </xf>
    <xf numFmtId="179" fontId="46" fillId="0" borderId="8" xfId="2" quotePrefix="1" applyFont="1" applyBorder="1" applyAlignment="1">
      <alignment horizontal="right" vertical="center"/>
    </xf>
    <xf numFmtId="182" fontId="46" fillId="0" borderId="0" xfId="2" applyNumberFormat="1" applyFont="1" applyBorder="1" applyAlignment="1">
      <alignment horizontal="right" vertical="center"/>
    </xf>
    <xf numFmtId="179" fontId="46" fillId="0" borderId="0" xfId="2" applyFont="1" applyFill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39" fillId="0" borderId="0" xfId="0" applyFont="1" applyAlignment="1">
      <alignment horizontal="centerContinuous" vertical="top"/>
    </xf>
    <xf numFmtId="3" fontId="39" fillId="0" borderId="0" xfId="0" applyNumberFormat="1" applyFont="1" applyAlignment="1">
      <alignment horizontal="centerContinuous" vertical="top"/>
    </xf>
    <xf numFmtId="0" fontId="40" fillId="0" borderId="0" xfId="11" applyFont="1" applyAlignment="1">
      <alignment vertical="center"/>
    </xf>
    <xf numFmtId="3" fontId="40" fillId="0" borderId="0" xfId="0" applyNumberFormat="1" applyFont="1" applyAlignment="1">
      <alignment vertical="center"/>
    </xf>
    <xf numFmtId="0" fontId="40" fillId="0" borderId="0" xfId="0" applyFont="1" applyAlignment="1">
      <alignment horizontal="right" vertical="center"/>
    </xf>
    <xf numFmtId="3" fontId="35" fillId="0" borderId="23" xfId="0" applyNumberFormat="1" applyFont="1" applyBorder="1" applyAlignment="1">
      <alignment horizontal="center" vertical="center"/>
    </xf>
    <xf numFmtId="3" fontId="35" fillId="0" borderId="22" xfId="0" applyNumberFormat="1" applyFont="1" applyBorder="1" applyAlignment="1">
      <alignment horizontal="center" vertical="center"/>
    </xf>
    <xf numFmtId="3" fontId="35" fillId="0" borderId="8" xfId="0" applyNumberFormat="1" applyFont="1" applyBorder="1" applyAlignment="1">
      <alignment horizontal="centerContinuous" vertical="center"/>
    </xf>
    <xf numFmtId="3" fontId="35" fillId="0" borderId="22" xfId="0" applyNumberFormat="1" applyFont="1" applyBorder="1" applyAlignment="1">
      <alignment horizontal="centerContinuous" vertical="center"/>
    </xf>
    <xf numFmtId="3" fontId="35" fillId="0" borderId="22" xfId="0" applyNumberFormat="1" applyFont="1" applyBorder="1" applyAlignment="1">
      <alignment horizontal="center" vertical="center" shrinkToFit="1"/>
    </xf>
    <xf numFmtId="3" fontId="35" fillId="0" borderId="9" xfId="0" applyNumberFormat="1" applyFont="1" applyBorder="1" applyAlignment="1">
      <alignment horizontal="centerContinuous" vertical="center"/>
    </xf>
    <xf numFmtId="3" fontId="35" fillId="0" borderId="10" xfId="0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Continuous" vertical="center"/>
    </xf>
    <xf numFmtId="179" fontId="35" fillId="0" borderId="0" xfId="2" applyFont="1" applyFill="1" applyBorder="1" applyAlignment="1">
      <alignment vertical="center"/>
    </xf>
    <xf numFmtId="182" fontId="35" fillId="0" borderId="0" xfId="2" applyNumberFormat="1" applyFont="1" applyBorder="1" applyAlignment="1">
      <alignment vertical="center"/>
    </xf>
    <xf numFmtId="3" fontId="35" fillId="0" borderId="0" xfId="2" applyNumberFormat="1" applyFont="1" applyBorder="1" applyAlignment="1">
      <alignment vertical="center"/>
    </xf>
    <xf numFmtId="3" fontId="35" fillId="0" borderId="0" xfId="2" applyNumberFormat="1" applyFont="1" applyFill="1" applyBorder="1" applyAlignment="1">
      <alignment vertical="center"/>
    </xf>
    <xf numFmtId="179" fontId="35" fillId="0" borderId="0" xfId="2" applyFont="1" applyBorder="1" applyAlignment="1">
      <alignment horizontal="right" vertical="center"/>
    </xf>
    <xf numFmtId="179" fontId="35" fillId="0" borderId="0" xfId="2" applyFont="1" applyBorder="1" applyAlignment="1">
      <alignment vertical="center"/>
    </xf>
    <xf numFmtId="0" fontId="35" fillId="0" borderId="5" xfId="0" quotePrefix="1" applyFont="1" applyBorder="1" applyAlignment="1">
      <alignment horizontal="center" vertical="center"/>
    </xf>
    <xf numFmtId="0" fontId="35" fillId="0" borderId="8" xfId="0" quotePrefix="1" applyFont="1" applyBorder="1" applyAlignment="1">
      <alignment horizontal="center" vertical="center"/>
    </xf>
    <xf numFmtId="3" fontId="35" fillId="0" borderId="0" xfId="0" applyNumberFormat="1" applyFont="1" applyAlignment="1">
      <alignment horizontal="centerContinuous" vertical="center"/>
    </xf>
    <xf numFmtId="3" fontId="35" fillId="0" borderId="7" xfId="0" applyNumberFormat="1" applyFont="1" applyBorder="1" applyAlignment="1">
      <alignment horizontal="centerContinuous" vertical="center"/>
    </xf>
    <xf numFmtId="3" fontId="35" fillId="0" borderId="15" xfId="0" applyNumberFormat="1" applyFont="1" applyBorder="1" applyAlignment="1">
      <alignment horizontal="center" vertical="center"/>
    </xf>
    <xf numFmtId="3" fontId="35" fillId="0" borderId="8" xfId="0" applyNumberFormat="1" applyFont="1" applyBorder="1" applyAlignment="1">
      <alignment horizontal="left" vertical="center"/>
    </xf>
    <xf numFmtId="0" fontId="40" fillId="0" borderId="5" xfId="0" quotePrefix="1" applyFont="1" applyBorder="1" applyAlignment="1">
      <alignment horizontal="center" vertical="center" shrinkToFit="1"/>
    </xf>
    <xf numFmtId="179" fontId="40" fillId="0" borderId="0" xfId="2" applyFont="1" applyFill="1" applyBorder="1" applyAlignment="1">
      <alignment horizontal="right" vertical="center" shrinkToFit="1"/>
    </xf>
    <xf numFmtId="0" fontId="35" fillId="0" borderId="0" xfId="0" applyFont="1" applyAlignment="1">
      <alignment horizontal="right" vertical="center" shrinkToFit="1"/>
    </xf>
    <xf numFmtId="0" fontId="40" fillId="0" borderId="8" xfId="0" quotePrefix="1" applyFont="1" applyBorder="1" applyAlignment="1">
      <alignment horizontal="center" vertical="center" shrinkToFit="1"/>
    </xf>
    <xf numFmtId="179" fontId="40" fillId="0" borderId="5" xfId="2" applyFont="1" applyFill="1" applyBorder="1" applyAlignment="1">
      <alignment horizontal="right" vertical="center" shrinkToFit="1"/>
    </xf>
    <xf numFmtId="183" fontId="35" fillId="0" borderId="6" xfId="0" applyNumberFormat="1" applyFont="1" applyBorder="1" applyAlignment="1">
      <alignment horizontal="left" vertical="center"/>
    </xf>
    <xf numFmtId="3" fontId="35" fillId="0" borderId="6" xfId="0" applyNumberFormat="1" applyFont="1" applyBorder="1" applyAlignment="1">
      <alignment horizontal="left" vertical="center"/>
    </xf>
    <xf numFmtId="3" fontId="35" fillId="0" borderId="7" xfId="0" applyNumberFormat="1" applyFont="1" applyBorder="1" applyAlignment="1">
      <alignment horizontal="left" vertical="center"/>
    </xf>
    <xf numFmtId="3" fontId="35" fillId="0" borderId="13" xfId="0" applyNumberFormat="1" applyFont="1" applyBorder="1" applyAlignment="1">
      <alignment horizontal="centerContinuous" vertical="center"/>
    </xf>
    <xf numFmtId="3" fontId="35" fillId="0" borderId="6" xfId="0" applyNumberFormat="1" applyFont="1" applyBorder="1" applyAlignment="1">
      <alignment horizontal="centerContinuous" vertical="center"/>
    </xf>
    <xf numFmtId="0" fontId="35" fillId="0" borderId="5" xfId="0" applyFont="1" applyBorder="1"/>
    <xf numFmtId="3" fontId="35" fillId="0" borderId="0" xfId="0" applyNumberFormat="1" applyFont="1" applyAlignment="1">
      <alignment horizontal="center" vertical="center"/>
    </xf>
    <xf numFmtId="3" fontId="35" fillId="0" borderId="6" xfId="0" applyNumberFormat="1" applyFont="1" applyBorder="1" applyAlignment="1">
      <alignment horizontal="center" vertical="center"/>
    </xf>
    <xf numFmtId="3" fontId="35" fillId="0" borderId="0" xfId="0" applyNumberFormat="1" applyFont="1" applyAlignment="1">
      <alignment horizontal="left" vertical="center"/>
    </xf>
    <xf numFmtId="0" fontId="35" fillId="0" borderId="8" xfId="0" applyFont="1" applyBorder="1"/>
    <xf numFmtId="179" fontId="35" fillId="0" borderId="6" xfId="6" applyFont="1" applyBorder="1" applyAlignment="1">
      <alignment horizontal="center" vertical="center" shrinkToFit="1"/>
    </xf>
    <xf numFmtId="179" fontId="35" fillId="0" borderId="9" xfId="6" applyFont="1" applyBorder="1" applyAlignment="1">
      <alignment horizontal="center" vertical="center" shrinkToFit="1"/>
    </xf>
    <xf numFmtId="0" fontId="35" fillId="0" borderId="5" xfId="0" quotePrefix="1" applyFont="1" applyBorder="1" applyAlignment="1">
      <alignment horizontal="center" vertical="center" shrinkToFit="1"/>
    </xf>
    <xf numFmtId="3" fontId="35" fillId="0" borderId="8" xfId="0" applyNumberFormat="1" applyFont="1" applyBorder="1" applyAlignment="1">
      <alignment horizontal="right" vertical="center" shrinkToFit="1"/>
    </xf>
    <xf numFmtId="184" fontId="35" fillId="0" borderId="0" xfId="0" applyNumberFormat="1" applyFont="1" applyAlignment="1">
      <alignment horizontal="center" vertical="center" shrinkToFit="1"/>
    </xf>
    <xf numFmtId="3" fontId="35" fillId="0" borderId="0" xfId="0" applyNumberFormat="1" applyFont="1" applyAlignment="1">
      <alignment horizontal="right" vertical="center" shrinkToFit="1"/>
    </xf>
    <xf numFmtId="186" fontId="35" fillId="0" borderId="0" xfId="0" applyNumberFormat="1" applyFont="1" applyAlignment="1">
      <alignment horizontal="center" vertical="center" shrinkToFit="1"/>
    </xf>
    <xf numFmtId="0" fontId="35" fillId="0" borderId="8" xfId="0" quotePrefix="1" applyFont="1" applyBorder="1" applyAlignment="1">
      <alignment horizontal="center" vertical="center" shrinkToFit="1"/>
    </xf>
    <xf numFmtId="184" fontId="35" fillId="0" borderId="5" xfId="0" applyNumberFormat="1" applyFont="1" applyBorder="1" applyAlignment="1">
      <alignment horizontal="center" vertical="center" shrinkToFit="1"/>
    </xf>
    <xf numFmtId="0" fontId="35" fillId="0" borderId="22" xfId="0" quotePrefix="1" applyFont="1" applyBorder="1" applyAlignment="1">
      <alignment horizontal="center" vertical="center" shrinkToFit="1"/>
    </xf>
    <xf numFmtId="0" fontId="48" fillId="0" borderId="5" xfId="0" quotePrefix="1" applyFont="1" applyBorder="1" applyAlignment="1">
      <alignment horizontal="center" vertical="center" shrinkToFit="1"/>
    </xf>
    <xf numFmtId="3" fontId="48" fillId="0" borderId="8" xfId="0" applyNumberFormat="1" applyFont="1" applyBorder="1" applyAlignment="1">
      <alignment horizontal="right" vertical="center" shrinkToFit="1"/>
    </xf>
    <xf numFmtId="198" fontId="48" fillId="0" borderId="0" xfId="0" applyNumberFormat="1" applyFont="1" applyAlignment="1">
      <alignment horizontal="center" vertical="center" shrinkToFit="1"/>
    </xf>
    <xf numFmtId="197" fontId="49" fillId="2" borderId="0" xfId="9" applyNumberFormat="1" applyFont="1" applyFill="1" applyAlignment="1">
      <alignment horizontal="right" vertical="center" wrapText="1"/>
    </xf>
    <xf numFmtId="3" fontId="48" fillId="0" borderId="0" xfId="0" applyNumberFormat="1" applyFont="1" applyAlignment="1">
      <alignment horizontal="right" vertical="center" shrinkToFit="1"/>
    </xf>
    <xf numFmtId="198" fontId="48" fillId="0" borderId="5" xfId="0" applyNumberFormat="1" applyFont="1" applyBorder="1" applyAlignment="1">
      <alignment horizontal="center" vertical="center" shrinkToFit="1"/>
    </xf>
    <xf numFmtId="0" fontId="48" fillId="0" borderId="8" xfId="0" quotePrefix="1" applyFont="1" applyBorder="1" applyAlignment="1">
      <alignment horizontal="center" vertical="center" shrinkToFit="1"/>
    </xf>
    <xf numFmtId="0" fontId="48" fillId="0" borderId="0" xfId="0" applyFont="1" applyAlignment="1">
      <alignment shrinkToFit="1"/>
    </xf>
    <xf numFmtId="0" fontId="35" fillId="0" borderId="5" xfId="6" applyNumberFormat="1" applyFont="1" applyBorder="1" applyAlignment="1">
      <alignment horizontal="center" vertical="center" shrinkToFit="1"/>
    </xf>
    <xf numFmtId="198" fontId="35" fillId="0" borderId="0" xfId="0" applyNumberFormat="1" applyFont="1" applyAlignment="1">
      <alignment horizontal="center" vertical="center" shrinkToFit="1"/>
    </xf>
    <xf numFmtId="197" fontId="50" fillId="2" borderId="0" xfId="9" applyNumberFormat="1" applyFont="1" applyFill="1" applyAlignment="1">
      <alignment horizontal="right" vertical="center" wrapText="1"/>
    </xf>
    <xf numFmtId="198" fontId="35" fillId="0" borderId="5" xfId="0" applyNumberFormat="1" applyFont="1" applyBorder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41" fontId="35" fillId="0" borderId="0" xfId="2" applyNumberFormat="1" applyFont="1" applyBorder="1" applyAlignment="1">
      <alignment vertical="center"/>
    </xf>
    <xf numFmtId="41" fontId="51" fillId="0" borderId="0" xfId="2" applyNumberFormat="1" applyFont="1" applyBorder="1" applyAlignment="1">
      <alignment vertical="center"/>
    </xf>
    <xf numFmtId="3" fontId="35" fillId="0" borderId="9" xfId="0" applyNumberFormat="1" applyFont="1" applyBorder="1" applyAlignment="1">
      <alignment horizontal="right" vertical="center" shrinkToFit="1"/>
    </xf>
    <xf numFmtId="198" fontId="35" fillId="0" borderId="7" xfId="0" applyNumberFormat="1" applyFont="1" applyBorder="1" applyAlignment="1">
      <alignment horizontal="center" vertical="center" shrinkToFit="1"/>
    </xf>
    <xf numFmtId="41" fontId="35" fillId="0" borderId="7" xfId="2" applyNumberFormat="1" applyFont="1" applyBorder="1" applyAlignment="1">
      <alignment vertical="center"/>
    </xf>
    <xf numFmtId="41" fontId="51" fillId="0" borderId="7" xfId="2" applyNumberFormat="1" applyFont="1" applyBorder="1" applyAlignment="1">
      <alignment vertical="center"/>
    </xf>
    <xf numFmtId="3" fontId="35" fillId="0" borderId="7" xfId="0" applyNumberFormat="1" applyFont="1" applyBorder="1" applyAlignment="1">
      <alignment horizontal="right" vertical="center" shrinkToFit="1"/>
    </xf>
    <xf numFmtId="198" fontId="35" fillId="0" borderId="6" xfId="0" applyNumberFormat="1" applyFont="1" applyBorder="1" applyAlignment="1">
      <alignment horizontal="center" vertical="center" shrinkToFit="1"/>
    </xf>
    <xf numFmtId="3" fontId="40" fillId="0" borderId="0" xfId="0" applyNumberFormat="1" applyFont="1"/>
    <xf numFmtId="3" fontId="35" fillId="0" borderId="0" xfId="0" applyNumberFormat="1" applyFont="1"/>
    <xf numFmtId="0" fontId="35" fillId="0" borderId="0" xfId="11" applyFont="1" applyAlignment="1">
      <alignment vertical="center"/>
    </xf>
    <xf numFmtId="0" fontId="39" fillId="0" borderId="0" xfId="0" applyFont="1" applyAlignment="1">
      <alignment vertical="top"/>
    </xf>
    <xf numFmtId="3" fontId="40" fillId="0" borderId="23" xfId="0" applyNumberFormat="1" applyFont="1" applyBorder="1" applyAlignment="1">
      <alignment horizontal="centerContinuous" vertical="center" shrinkToFit="1"/>
    </xf>
    <xf numFmtId="3" fontId="40" fillId="0" borderId="10" xfId="0" applyNumberFormat="1" applyFont="1" applyBorder="1" applyAlignment="1">
      <alignment horizontal="centerContinuous" vertical="center" shrinkToFit="1"/>
    </xf>
    <xf numFmtId="3" fontId="4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 shrinkToFit="1"/>
    </xf>
    <xf numFmtId="41" fontId="40" fillId="0" borderId="0" xfId="2" applyNumberFormat="1" applyFont="1" applyFill="1" applyBorder="1" applyAlignment="1">
      <alignment horizontal="right" vertical="center" shrinkToFit="1"/>
    </xf>
    <xf numFmtId="0" fontId="40" fillId="0" borderId="28" xfId="0" quotePrefix="1" applyFont="1" applyBorder="1" applyAlignment="1">
      <alignment horizontal="center" vertical="center" shrinkToFit="1"/>
    </xf>
    <xf numFmtId="0" fontId="40" fillId="0" borderId="0" xfId="0" applyFont="1"/>
    <xf numFmtId="0" fontId="43" fillId="0" borderId="0" xfId="0" applyFont="1"/>
    <xf numFmtId="179" fontId="40" fillId="0" borderId="0" xfId="2" applyFont="1" applyFill="1" applyBorder="1" applyAlignment="1">
      <alignment horizontal="right" vertical="center"/>
    </xf>
    <xf numFmtId="3" fontId="40" fillId="0" borderId="22" xfId="0" applyNumberFormat="1" applyFont="1" applyBorder="1" applyAlignment="1">
      <alignment horizontal="centerContinuous" vertical="center"/>
    </xf>
    <xf numFmtId="0" fontId="48" fillId="0" borderId="0" xfId="0" applyFont="1"/>
    <xf numFmtId="0" fontId="40" fillId="0" borderId="5" xfId="0" quotePrefix="1" applyFont="1" applyBorder="1" applyAlignment="1">
      <alignment horizontal="center" vertical="center"/>
    </xf>
    <xf numFmtId="0" fontId="40" fillId="0" borderId="8" xfId="0" quotePrefix="1" applyFont="1" applyBorder="1" applyAlignment="1">
      <alignment horizontal="center" vertical="center"/>
    </xf>
    <xf numFmtId="179" fontId="42" fillId="0" borderId="0" xfId="2" applyFont="1" applyFill="1" applyBorder="1" applyAlignment="1">
      <alignment horizontal="right" vertical="center"/>
    </xf>
    <xf numFmtId="0" fontId="35" fillId="0" borderId="4" xfId="0" applyFont="1" applyBorder="1"/>
    <xf numFmtId="3" fontId="35" fillId="0" borderId="4" xfId="0" applyNumberFormat="1" applyFont="1" applyBorder="1"/>
    <xf numFmtId="0" fontId="35" fillId="0" borderId="4" xfId="0" applyFont="1" applyBorder="1" applyAlignment="1">
      <alignment horizontal="right"/>
    </xf>
    <xf numFmtId="3" fontId="35" fillId="0" borderId="23" xfId="0" applyNumberFormat="1" applyFont="1" applyBorder="1" applyAlignment="1">
      <alignment horizontal="centerContinuous" vertical="center"/>
    </xf>
    <xf numFmtId="3" fontId="35" fillId="0" borderId="10" xfId="0" applyNumberFormat="1" applyFont="1" applyBorder="1" applyAlignment="1">
      <alignment horizontal="center" vertical="center" shrinkToFit="1"/>
    </xf>
    <xf numFmtId="3" fontId="35" fillId="0" borderId="0" xfId="2" applyNumberFormat="1" applyFont="1" applyFill="1" applyBorder="1" applyAlignment="1">
      <alignment horizontal="right" vertical="center"/>
    </xf>
    <xf numFmtId="185" fontId="35" fillId="0" borderId="0" xfId="2" quotePrefix="1" applyNumberFormat="1" applyFont="1" applyFill="1" applyBorder="1" applyAlignment="1">
      <alignment horizontal="right" vertical="center"/>
    </xf>
    <xf numFmtId="185" fontId="35" fillId="0" borderId="0" xfId="2" applyNumberFormat="1" applyFont="1" applyFill="1" applyBorder="1" applyAlignment="1">
      <alignment horizontal="right" vertical="center"/>
    </xf>
    <xf numFmtId="41" fontId="35" fillId="0" borderId="0" xfId="2" applyNumberFormat="1" applyFont="1" applyFill="1" applyBorder="1" applyAlignment="1">
      <alignment horizontal="right" vertical="center"/>
    </xf>
    <xf numFmtId="197" fontId="35" fillId="0" borderId="8" xfId="2" quotePrefix="1" applyNumberFormat="1" applyFont="1" applyFill="1" applyBorder="1" applyAlignment="1">
      <alignment horizontal="right" vertical="center"/>
    </xf>
    <xf numFmtId="3" fontId="35" fillId="0" borderId="0" xfId="0" applyNumberFormat="1" applyFont="1" applyAlignment="1">
      <alignment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vertical="center"/>
    </xf>
    <xf numFmtId="0" fontId="54" fillId="0" borderId="0" xfId="0" applyFont="1" applyAlignment="1">
      <alignment vertical="top"/>
    </xf>
    <xf numFmtId="0" fontId="35" fillId="0" borderId="0" xfId="0" applyFont="1" applyAlignment="1" applyProtection="1">
      <alignment horizontal="center" vertical="center"/>
      <protection locked="0"/>
    </xf>
    <xf numFmtId="0" fontId="35" fillId="0" borderId="0" xfId="0" quotePrefix="1" applyFont="1" applyAlignment="1">
      <alignment horizontal="center" vertical="center"/>
    </xf>
    <xf numFmtId="187" fontId="35" fillId="0" borderId="8" xfId="0" applyNumberFormat="1" applyFont="1" applyBorder="1" applyAlignment="1">
      <alignment horizontal="right" vertical="center"/>
    </xf>
    <xf numFmtId="187" fontId="35" fillId="0" borderId="0" xfId="0" applyNumberFormat="1" applyFont="1" applyAlignment="1">
      <alignment horizontal="right" vertical="center"/>
    </xf>
    <xf numFmtId="0" fontId="39" fillId="0" borderId="0" xfId="10" applyFont="1" applyAlignment="1">
      <alignment horizontal="center" vertical="top"/>
    </xf>
    <xf numFmtId="0" fontId="35" fillId="0" borderId="0" xfId="10" applyFont="1" applyAlignment="1">
      <alignment vertical="top"/>
    </xf>
    <xf numFmtId="186" fontId="40" fillId="0" borderId="0" xfId="0" applyNumberFormat="1" applyFont="1" applyAlignment="1">
      <alignment horizontal="center" vertical="center"/>
    </xf>
    <xf numFmtId="0" fontId="35" fillId="0" borderId="0" xfId="10" applyFont="1"/>
    <xf numFmtId="0" fontId="43" fillId="0" borderId="0" xfId="10" applyFont="1"/>
    <xf numFmtId="0" fontId="41" fillId="0" borderId="0" xfId="10" applyFont="1"/>
    <xf numFmtId="183" fontId="56" fillId="0" borderId="4" xfId="0" applyNumberFormat="1" applyFont="1" applyBorder="1" applyAlignment="1">
      <alignment horizontal="left"/>
    </xf>
    <xf numFmtId="0" fontId="35" fillId="0" borderId="0" xfId="10" applyFont="1" applyAlignment="1">
      <alignment horizontal="center"/>
    </xf>
    <xf numFmtId="0" fontId="35" fillId="0" borderId="0" xfId="7" applyFont="1" applyAlignment="1">
      <alignment horizontal="center" vertical="center" shrinkToFit="1"/>
    </xf>
    <xf numFmtId="3" fontId="35" fillId="0" borderId="13" xfId="0" applyNumberFormat="1" applyFont="1" applyBorder="1" applyAlignment="1">
      <alignment horizontal="centerContinuous" vertical="center" shrinkToFit="1"/>
    </xf>
    <xf numFmtId="3" fontId="35" fillId="0" borderId="14" xfId="0" applyNumberFormat="1" applyFont="1" applyBorder="1" applyAlignment="1">
      <alignment horizontal="centerContinuous" vertical="center" shrinkToFit="1"/>
    </xf>
    <xf numFmtId="0" fontId="35" fillId="0" borderId="11" xfId="7" applyFont="1" applyBorder="1" applyAlignment="1">
      <alignment horizontal="left" vertical="center" shrinkToFit="1"/>
    </xf>
    <xf numFmtId="0" fontId="35" fillId="0" borderId="0" xfId="10" applyFont="1" applyAlignment="1">
      <alignment horizontal="center" vertical="center" shrinkToFit="1"/>
    </xf>
    <xf numFmtId="3" fontId="35" fillId="0" borderId="22" xfId="0" applyNumberFormat="1" applyFont="1" applyBorder="1" applyAlignment="1">
      <alignment horizontal="center" vertical="center" wrapText="1"/>
    </xf>
    <xf numFmtId="3" fontId="35" fillId="0" borderId="16" xfId="0" applyNumberFormat="1" applyFont="1" applyBorder="1" applyAlignment="1">
      <alignment horizontal="centerContinuous" vertical="center" wrapText="1"/>
    </xf>
    <xf numFmtId="3" fontId="35" fillId="0" borderId="8" xfId="0" applyNumberFormat="1" applyFont="1" applyBorder="1" applyAlignment="1">
      <alignment horizontal="centerContinuous" vertical="center" wrapText="1"/>
    </xf>
    <xf numFmtId="0" fontId="35" fillId="0" borderId="7" xfId="7" applyFont="1" applyBorder="1" applyAlignment="1">
      <alignment horizontal="center" vertical="center" shrinkToFit="1"/>
    </xf>
    <xf numFmtId="3" fontId="35" fillId="0" borderId="10" xfId="0" applyNumberFormat="1" applyFont="1" applyBorder="1" applyAlignment="1">
      <alignment horizontal="center" vertical="center" wrapText="1"/>
    </xf>
    <xf numFmtId="3" fontId="35" fillId="0" borderId="10" xfId="7" applyNumberFormat="1" applyFont="1" applyBorder="1" applyAlignment="1">
      <alignment horizontal="centerContinuous" vertical="center" wrapText="1"/>
    </xf>
    <xf numFmtId="3" fontId="35" fillId="0" borderId="7" xfId="0" applyNumberFormat="1" applyFont="1" applyBorder="1" applyAlignment="1">
      <alignment horizontal="centerContinuous" vertical="center" wrapText="1"/>
    </xf>
    <xf numFmtId="3" fontId="35" fillId="0" borderId="9" xfId="0" applyNumberFormat="1" applyFont="1" applyBorder="1" applyAlignment="1">
      <alignment horizontal="centerContinuous" vertical="center" wrapText="1"/>
    </xf>
    <xf numFmtId="0" fontId="35" fillId="0" borderId="9" xfId="7" applyFont="1" applyBorder="1" applyAlignment="1">
      <alignment horizontal="left" vertical="center" shrinkToFit="1"/>
    </xf>
    <xf numFmtId="187" fontId="35" fillId="0" borderId="0" xfId="0" applyNumberFormat="1" applyFont="1" applyAlignment="1">
      <alignment horizontal="center" vertical="center"/>
    </xf>
    <xf numFmtId="41" fontId="35" fillId="0" borderId="0" xfId="0" applyNumberFormat="1" applyFont="1" applyAlignment="1">
      <alignment horizontal="center" vertical="center"/>
    </xf>
    <xf numFmtId="186" fontId="35" fillId="0" borderId="0" xfId="0" applyNumberFormat="1" applyFont="1" applyAlignment="1">
      <alignment horizontal="center" vertical="center"/>
    </xf>
    <xf numFmtId="187" fontId="35" fillId="0" borderId="8" xfId="0" applyNumberFormat="1" applyFont="1" applyBorder="1" applyAlignment="1">
      <alignment horizontal="center" vertical="center"/>
    </xf>
    <xf numFmtId="0" fontId="48" fillId="0" borderId="0" xfId="10" applyFont="1" applyAlignment="1">
      <alignment horizontal="right" vertical="center"/>
    </xf>
    <xf numFmtId="3" fontId="40" fillId="0" borderId="14" xfId="0" applyNumberFormat="1" applyFont="1" applyBorder="1" applyAlignment="1">
      <alignment horizontal="centerContinuous" vertical="center" shrinkToFit="1"/>
    </xf>
    <xf numFmtId="3" fontId="40" fillId="0" borderId="14" xfId="0" applyNumberFormat="1" applyFont="1" applyBorder="1" applyAlignment="1">
      <alignment horizontal="centerContinuous" vertical="center"/>
    </xf>
    <xf numFmtId="3" fontId="40" fillId="0" borderId="19" xfId="0" applyNumberFormat="1" applyFont="1" applyBorder="1" applyAlignment="1">
      <alignment horizontal="centerContinuous" vertical="center"/>
    </xf>
    <xf numFmtId="3" fontId="40" fillId="0" borderId="11" xfId="0" applyNumberFormat="1" applyFont="1" applyBorder="1" applyAlignment="1">
      <alignment horizontal="left" vertical="center"/>
    </xf>
    <xf numFmtId="3" fontId="40" fillId="0" borderId="18" xfId="0" applyNumberFormat="1" applyFont="1" applyBorder="1" applyAlignment="1">
      <alignment horizontal="center" vertical="center"/>
    </xf>
    <xf numFmtId="3" fontId="40" fillId="0" borderId="0" xfId="0" applyNumberFormat="1" applyFont="1" applyAlignment="1">
      <alignment horizontal="centerContinuous" vertical="center" shrinkToFit="1"/>
    </xf>
    <xf numFmtId="3" fontId="40" fillId="0" borderId="12" xfId="0" applyNumberFormat="1" applyFont="1" applyBorder="1" applyAlignment="1">
      <alignment horizontal="centerContinuous" vertical="center" shrinkToFit="1"/>
    </xf>
    <xf numFmtId="3" fontId="40" fillId="0" borderId="8" xfId="0" applyNumberFormat="1" applyFont="1" applyBorder="1" applyAlignment="1">
      <alignment horizontal="centerContinuous" vertical="center"/>
    </xf>
    <xf numFmtId="3" fontId="40" fillId="0" borderId="12" xfId="0" applyNumberFormat="1" applyFont="1" applyBorder="1" applyAlignment="1">
      <alignment horizontal="centerContinuous" vertical="center"/>
    </xf>
    <xf numFmtId="3" fontId="40" fillId="0" borderId="13" xfId="0" applyNumberFormat="1" applyFont="1" applyBorder="1" applyAlignment="1">
      <alignment horizontal="centerContinuous" vertical="center" shrinkToFit="1"/>
    </xf>
    <xf numFmtId="3" fontId="40" fillId="0" borderId="12" xfId="0" applyNumberFormat="1" applyFont="1" applyBorder="1" applyAlignment="1">
      <alignment horizontal="left" vertical="center"/>
    </xf>
    <xf numFmtId="0" fontId="40" fillId="0" borderId="0" xfId="10" applyFont="1" applyAlignment="1">
      <alignment horizontal="center" vertical="center"/>
    </xf>
    <xf numFmtId="3" fontId="40" fillId="0" borderId="15" xfId="0" applyNumberFormat="1" applyFont="1" applyBorder="1" applyAlignment="1">
      <alignment vertical="center"/>
    </xf>
    <xf numFmtId="3" fontId="40" fillId="0" borderId="20" xfId="0" applyNumberFormat="1" applyFont="1" applyBorder="1" applyAlignment="1">
      <alignment horizontal="centerContinuous" vertical="center"/>
    </xf>
    <xf numFmtId="3" fontId="40" fillId="0" borderId="15" xfId="0" applyNumberFormat="1" applyFont="1" applyBorder="1" applyAlignment="1">
      <alignment horizontal="centerContinuous" vertical="center"/>
    </xf>
    <xf numFmtId="3" fontId="40" fillId="0" borderId="24" xfId="0" applyNumberFormat="1" applyFont="1" applyBorder="1" applyAlignment="1">
      <alignment horizontal="centerContinuous" vertical="center"/>
    </xf>
    <xf numFmtId="3" fontId="40" fillId="0" borderId="16" xfId="0" applyNumberFormat="1" applyFont="1" applyBorder="1" applyAlignment="1">
      <alignment horizontal="centerContinuous" vertical="center"/>
    </xf>
    <xf numFmtId="3" fontId="40" fillId="0" borderId="21" xfId="0" applyNumberFormat="1" applyFont="1" applyBorder="1" applyAlignment="1">
      <alignment horizontal="centerContinuous" vertical="center" shrinkToFit="1"/>
    </xf>
    <xf numFmtId="3" fontId="40" fillId="0" borderId="2" xfId="0" applyNumberFormat="1" applyFont="1" applyBorder="1" applyAlignment="1">
      <alignment horizontal="centerContinuous" vertical="center" shrinkToFit="1"/>
    </xf>
    <xf numFmtId="3" fontId="40" fillId="0" borderId="21" xfId="0" applyNumberFormat="1" applyFont="1" applyBorder="1" applyAlignment="1">
      <alignment horizontal="centerContinuous" vertical="center"/>
    </xf>
    <xf numFmtId="3" fontId="40" fillId="0" borderId="2" xfId="0" applyNumberFormat="1" applyFont="1" applyBorder="1" applyAlignment="1">
      <alignment horizontal="centerContinuous" vertical="center"/>
    </xf>
    <xf numFmtId="3" fontId="40" fillId="0" borderId="7" xfId="0" applyNumberFormat="1" applyFont="1" applyBorder="1" applyAlignment="1">
      <alignment horizontal="centerContinuous" vertical="center" shrinkToFit="1"/>
    </xf>
    <xf numFmtId="3" fontId="40" fillId="0" borderId="22" xfId="0" applyNumberFormat="1" applyFont="1" applyBorder="1" applyAlignment="1">
      <alignment horizontal="centerContinuous" vertical="center" shrinkToFit="1"/>
    </xf>
    <xf numFmtId="3" fontId="40" fillId="0" borderId="5" xfId="0" applyNumberFormat="1" applyFont="1" applyBorder="1" applyAlignment="1">
      <alignment horizontal="centerContinuous" vertical="center"/>
    </xf>
    <xf numFmtId="3" fontId="40" fillId="0" borderId="0" xfId="0" applyNumberFormat="1" applyFont="1" applyAlignment="1">
      <alignment horizontal="centerContinuous" vertical="center"/>
    </xf>
    <xf numFmtId="3" fontId="40" fillId="0" borderId="9" xfId="0" applyNumberFormat="1" applyFont="1" applyBorder="1" applyAlignment="1">
      <alignment horizontal="centerContinuous" vertical="center"/>
    </xf>
    <xf numFmtId="3" fontId="40" fillId="0" borderId="7" xfId="0" applyNumberFormat="1" applyFont="1" applyBorder="1" applyAlignment="1">
      <alignment horizontal="centerContinuous" vertical="center"/>
    </xf>
    <xf numFmtId="3" fontId="40" fillId="0" borderId="15" xfId="0" applyNumberFormat="1" applyFont="1" applyBorder="1" applyAlignment="1">
      <alignment horizontal="centerContinuous" vertical="center" shrinkToFit="1"/>
    </xf>
    <xf numFmtId="3" fontId="40" fillId="0" borderId="7" xfId="0" applyNumberFormat="1" applyFont="1" applyBorder="1" applyAlignment="1">
      <alignment horizontal="center" vertical="center"/>
    </xf>
    <xf numFmtId="3" fontId="40" fillId="0" borderId="6" xfId="0" applyNumberFormat="1" applyFont="1" applyBorder="1" applyAlignment="1">
      <alignment horizontal="centerContinuous" vertical="center" shrinkToFit="1"/>
    </xf>
    <xf numFmtId="3" fontId="40" fillId="0" borderId="9" xfId="0" applyNumberFormat="1" applyFont="1" applyBorder="1" applyAlignment="1">
      <alignment horizontal="left" vertical="center"/>
    </xf>
    <xf numFmtId="3" fontId="40" fillId="0" borderId="6" xfId="0" applyNumberFormat="1" applyFont="1" applyBorder="1" applyAlignment="1">
      <alignment horizontal="center" vertical="center"/>
    </xf>
    <xf numFmtId="3" fontId="40" fillId="0" borderId="21" xfId="0" applyNumberFormat="1" applyFont="1" applyBorder="1" applyAlignment="1">
      <alignment horizontal="center" vertical="center" wrapText="1" shrinkToFit="1"/>
    </xf>
    <xf numFmtId="3" fontId="40" fillId="0" borderId="21" xfId="0" applyNumberFormat="1" applyFont="1" applyBorder="1" applyAlignment="1">
      <alignment horizontal="center" vertical="center" shrinkToFit="1"/>
    </xf>
    <xf numFmtId="3" fontId="40" fillId="0" borderId="2" xfId="0" applyNumberFormat="1" applyFont="1" applyBorder="1" applyAlignment="1">
      <alignment horizontal="center" vertical="center" wrapText="1" shrinkToFit="1"/>
    </xf>
    <xf numFmtId="3" fontId="40" fillId="0" borderId="24" xfId="0" applyNumberFormat="1" applyFont="1" applyBorder="1" applyAlignment="1">
      <alignment horizontal="centerContinuous" vertical="center" shrinkToFit="1"/>
    </xf>
    <xf numFmtId="3" fontId="40" fillId="0" borderId="7" xfId="0" applyNumberFormat="1" applyFont="1" applyBorder="1" applyAlignment="1">
      <alignment horizontal="left" vertical="center"/>
    </xf>
    <xf numFmtId="184" fontId="40" fillId="0" borderId="0" xfId="3" applyNumberFormat="1" applyFont="1" applyFill="1" applyBorder="1" applyAlignment="1">
      <alignment horizontal="center" vertical="center"/>
    </xf>
    <xf numFmtId="196" fontId="40" fillId="0" borderId="0" xfId="2" applyNumberFormat="1" applyFont="1" applyFill="1" applyBorder="1" applyAlignment="1">
      <alignment horizontal="center" vertical="center"/>
    </xf>
    <xf numFmtId="179" fontId="40" fillId="0" borderId="0" xfId="2" applyFont="1" applyFill="1" applyBorder="1" applyAlignment="1">
      <alignment horizontal="center" vertical="center" wrapText="1" shrinkToFit="1"/>
    </xf>
    <xf numFmtId="3" fontId="40" fillId="0" borderId="0" xfId="2" applyNumberFormat="1" applyFont="1" applyFill="1" applyBorder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186" fontId="40" fillId="0" borderId="0" xfId="2" applyNumberFormat="1" applyFont="1" applyFill="1" applyBorder="1" applyAlignment="1">
      <alignment horizontal="center" vertical="center"/>
    </xf>
    <xf numFmtId="183" fontId="40" fillId="0" borderId="8" xfId="0" applyNumberFormat="1" applyFont="1" applyBorder="1" applyAlignment="1">
      <alignment horizontal="center" vertical="center"/>
    </xf>
    <xf numFmtId="183" fontId="40" fillId="0" borderId="0" xfId="0" applyNumberFormat="1" applyFont="1" applyAlignment="1">
      <alignment horizontal="center" vertical="center"/>
    </xf>
    <xf numFmtId="184" fontId="40" fillId="0" borderId="0" xfId="2" applyNumberFormat="1" applyFont="1" applyFill="1" applyBorder="1" applyAlignment="1">
      <alignment horizontal="center" vertical="center"/>
    </xf>
    <xf numFmtId="0" fontId="48" fillId="0" borderId="6" xfId="0" quotePrefix="1" applyFont="1" applyBorder="1" applyAlignment="1">
      <alignment horizontal="center" vertical="center" shrinkToFit="1"/>
    </xf>
    <xf numFmtId="3" fontId="48" fillId="0" borderId="9" xfId="0" applyNumberFormat="1" applyFont="1" applyBorder="1" applyAlignment="1">
      <alignment horizontal="right" vertical="center" shrinkToFit="1"/>
    </xf>
    <xf numFmtId="3" fontId="48" fillId="0" borderId="7" xfId="0" applyNumberFormat="1" applyFont="1" applyBorder="1" applyAlignment="1">
      <alignment horizontal="right" vertical="center" shrinkToFit="1"/>
    </xf>
    <xf numFmtId="0" fontId="48" fillId="0" borderId="9" xfId="0" quotePrefix="1" applyFont="1" applyBorder="1" applyAlignment="1">
      <alignment horizontal="center" vertical="center" shrinkToFit="1"/>
    </xf>
    <xf numFmtId="0" fontId="40" fillId="0" borderId="4" xfId="0" applyFont="1" applyBorder="1" applyAlignment="1">
      <alignment vertical="center"/>
    </xf>
    <xf numFmtId="3" fontId="40" fillId="0" borderId="4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3" fontId="40" fillId="0" borderId="11" xfId="0" applyNumberFormat="1" applyFont="1" applyBorder="1" applyAlignment="1">
      <alignment horizontal="center" vertical="center"/>
    </xf>
    <xf numFmtId="3" fontId="40" fillId="0" borderId="23" xfId="0" applyNumberFormat="1" applyFont="1" applyBorder="1" applyAlignment="1">
      <alignment horizontal="center" vertical="center"/>
    </xf>
    <xf numFmtId="3" fontId="40" fillId="0" borderId="23" xfId="0" applyNumberFormat="1" applyFont="1" applyBorder="1" applyAlignment="1">
      <alignment horizontal="center" vertical="center" wrapText="1"/>
    </xf>
    <xf numFmtId="3" fontId="40" fillId="0" borderId="12" xfId="0" applyNumberFormat="1" applyFont="1" applyBorder="1" applyAlignment="1">
      <alignment horizontal="center" vertical="center" wrapText="1"/>
    </xf>
    <xf numFmtId="3" fontId="40" fillId="0" borderId="18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3" fontId="40" fillId="0" borderId="10" xfId="0" applyNumberFormat="1" applyFont="1" applyBorder="1" applyAlignment="1">
      <alignment horizontal="center" vertical="center" wrapText="1"/>
    </xf>
    <xf numFmtId="3" fontId="40" fillId="0" borderId="6" xfId="0" applyNumberFormat="1" applyFont="1" applyBorder="1" applyAlignment="1">
      <alignment horizontal="center" vertical="center" wrapText="1"/>
    </xf>
    <xf numFmtId="3" fontId="40" fillId="0" borderId="9" xfId="0" applyNumberFormat="1" applyFont="1" applyBorder="1" applyAlignment="1">
      <alignment horizontal="center" vertical="center" wrapText="1"/>
    </xf>
    <xf numFmtId="3" fontId="43" fillId="0" borderId="6" xfId="0" applyNumberFormat="1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/>
    </xf>
    <xf numFmtId="41" fontId="40" fillId="0" borderId="0" xfId="0" applyNumberFormat="1" applyFont="1" applyAlignment="1">
      <alignment horizontal="center" vertical="center"/>
    </xf>
    <xf numFmtId="195" fontId="40" fillId="0" borderId="8" xfId="0" applyNumberFormat="1" applyFont="1" applyBorder="1" applyAlignment="1">
      <alignment horizontal="center" vertical="center"/>
    </xf>
    <xf numFmtId="195" fontId="40" fillId="0" borderId="0" xfId="0" applyNumberFormat="1" applyFont="1" applyAlignment="1">
      <alignment horizontal="center" vertical="center"/>
    </xf>
    <xf numFmtId="41" fontId="40" fillId="0" borderId="5" xfId="0" applyNumberFormat="1" applyFont="1" applyBorder="1" applyAlignment="1">
      <alignment horizontal="center" vertical="center"/>
    </xf>
    <xf numFmtId="179" fontId="40" fillId="0" borderId="0" xfId="2" applyFont="1" applyFill="1" applyBorder="1" applyAlignment="1">
      <alignment horizontal="center" vertical="center"/>
    </xf>
    <xf numFmtId="195" fontId="40" fillId="0" borderId="22" xfId="0" applyNumberFormat="1" applyFont="1" applyBorder="1" applyAlignment="1">
      <alignment horizontal="center" vertical="center"/>
    </xf>
    <xf numFmtId="179" fontId="29" fillId="0" borderId="0" xfId="2" applyFont="1" applyFill="1" applyBorder="1" applyAlignment="1">
      <alignment horizontal="center" vertical="center"/>
    </xf>
    <xf numFmtId="179" fontId="31" fillId="0" borderId="0" xfId="2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1" fontId="40" fillId="0" borderId="7" xfId="0" applyNumberFormat="1" applyFont="1" applyBorder="1" applyAlignment="1">
      <alignment horizontal="center" vertical="center"/>
    </xf>
    <xf numFmtId="195" fontId="40" fillId="0" borderId="7" xfId="0" applyNumberFormat="1" applyFont="1" applyBorder="1" applyAlignment="1">
      <alignment horizontal="center" vertical="center"/>
    </xf>
    <xf numFmtId="0" fontId="41" fillId="0" borderId="6" xfId="0" applyFont="1" applyBorder="1" applyAlignment="1">
      <alignment vertical="center"/>
    </xf>
    <xf numFmtId="3" fontId="41" fillId="0" borderId="7" xfId="0" applyNumberFormat="1" applyFont="1" applyBorder="1" applyAlignment="1">
      <alignment vertical="center"/>
    </xf>
    <xf numFmtId="3" fontId="41" fillId="0" borderId="9" xfId="0" applyNumberFormat="1" applyFont="1" applyBorder="1" applyAlignment="1">
      <alignment vertical="center"/>
    </xf>
    <xf numFmtId="0" fontId="41" fillId="0" borderId="7" xfId="0" applyFont="1" applyBorder="1" applyAlignment="1">
      <alignment vertical="center"/>
    </xf>
    <xf numFmtId="184" fontId="40" fillId="0" borderId="0" xfId="0" applyNumberFormat="1" applyFont="1" applyAlignment="1">
      <alignment horizontal="left" vertical="center"/>
    </xf>
    <xf numFmtId="3" fontId="30" fillId="0" borderId="0" xfId="0" applyNumberFormat="1" applyFont="1" applyAlignment="1">
      <alignment vertical="center"/>
    </xf>
    <xf numFmtId="3" fontId="2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41" fontId="29" fillId="0" borderId="0" xfId="0" applyNumberFormat="1" applyFont="1" applyAlignment="1">
      <alignment horizontal="center" vertical="center"/>
    </xf>
    <xf numFmtId="0" fontId="33" fillId="0" borderId="0" xfId="0" applyFont="1" applyAlignment="1">
      <alignment vertical="center"/>
    </xf>
    <xf numFmtId="3" fontId="33" fillId="0" borderId="0" xfId="0" applyNumberFormat="1" applyFont="1" applyAlignment="1">
      <alignment vertical="center"/>
    </xf>
    <xf numFmtId="201" fontId="35" fillId="0" borderId="0" xfId="174" applyNumberFormat="1" applyFont="1" applyAlignment="1">
      <alignment horizontal="right" vertical="center"/>
    </xf>
    <xf numFmtId="199" fontId="35" fillId="0" borderId="0" xfId="174" applyNumberFormat="1" applyFont="1" applyAlignment="1">
      <alignment horizontal="right" vertical="center"/>
    </xf>
    <xf numFmtId="0" fontId="48" fillId="0" borderId="0" xfId="0" applyFont="1" applyAlignment="1">
      <alignment vertical="center" shrinkToFit="1"/>
    </xf>
    <xf numFmtId="195" fontId="40" fillId="0" borderId="5" xfId="0" applyNumberFormat="1" applyFont="1" applyBorder="1" applyAlignment="1">
      <alignment horizontal="center" vertical="center"/>
    </xf>
    <xf numFmtId="179" fontId="46" fillId="0" borderId="8" xfId="2" quotePrefix="1" applyFont="1" applyFill="1" applyBorder="1" applyAlignment="1">
      <alignment horizontal="right" vertical="center"/>
    </xf>
    <xf numFmtId="182" fontId="46" fillId="0" borderId="0" xfId="2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184" fontId="48" fillId="0" borderId="5" xfId="175" applyNumberFormat="1" applyFont="1" applyFill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184" fontId="40" fillId="0" borderId="0" xfId="0" applyNumberFormat="1" applyFont="1" applyAlignment="1">
      <alignment horizontal="right" vertical="center"/>
    </xf>
    <xf numFmtId="0" fontId="40" fillId="0" borderId="4" xfId="0" applyFont="1" applyBorder="1" applyAlignment="1">
      <alignment horizontal="right" vertical="center"/>
    </xf>
    <xf numFmtId="3" fontId="40" fillId="0" borderId="11" xfId="0" applyNumberFormat="1" applyFont="1" applyBorder="1" applyAlignment="1">
      <alignment horizontal="center" vertical="center" wrapText="1"/>
    </xf>
    <xf numFmtId="179" fontId="35" fillId="0" borderId="5" xfId="6" applyFont="1" applyBorder="1" applyAlignment="1">
      <alignment horizontal="center" vertical="center"/>
    </xf>
    <xf numFmtId="179" fontId="35" fillId="0" borderId="8" xfId="6" applyFont="1" applyBorder="1" applyAlignment="1">
      <alignment horizontal="center" vertical="center"/>
    </xf>
    <xf numFmtId="3" fontId="40" fillId="0" borderId="5" xfId="0" applyNumberFormat="1" applyFont="1" applyBorder="1" applyAlignment="1">
      <alignment horizontal="center" vertical="center"/>
    </xf>
    <xf numFmtId="0" fontId="29" fillId="0" borderId="7" xfId="0" applyFont="1" applyBorder="1" applyAlignment="1">
      <alignment vertical="center"/>
    </xf>
    <xf numFmtId="0" fontId="30" fillId="0" borderId="7" xfId="0" applyFont="1" applyBorder="1" applyAlignment="1">
      <alignment vertical="center"/>
    </xf>
    <xf numFmtId="0" fontId="57" fillId="0" borderId="0" xfId="0" applyFont="1"/>
    <xf numFmtId="41" fontId="40" fillId="0" borderId="0" xfId="0" applyNumberFormat="1" applyFont="1" applyAlignment="1">
      <alignment horizontal="right" vertical="center"/>
    </xf>
    <xf numFmtId="0" fontId="40" fillId="0" borderId="22" xfId="0" quotePrefix="1" applyFont="1" applyBorder="1" applyAlignment="1">
      <alignment horizontal="center" vertical="center"/>
    </xf>
    <xf numFmtId="186" fontId="40" fillId="0" borderId="8" xfId="0" applyNumberFormat="1" applyFont="1" applyBorder="1" applyAlignment="1">
      <alignment horizontal="center" vertical="center"/>
    </xf>
    <xf numFmtId="0" fontId="42" fillId="0" borderId="0" xfId="10" applyFont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3" fontId="40" fillId="0" borderId="9" xfId="0" applyNumberFormat="1" applyFont="1" applyBorder="1" applyAlignment="1">
      <alignment horizontal="center" vertical="center"/>
    </xf>
    <xf numFmtId="0" fontId="39" fillId="0" borderId="0" xfId="11" applyFont="1" applyAlignment="1">
      <alignment horizontal="centerContinuous" vertical="top"/>
    </xf>
    <xf numFmtId="0" fontId="54" fillId="0" borderId="0" xfId="0" applyFont="1" applyAlignment="1">
      <alignment horizontal="centerContinuous" vertical="top"/>
    </xf>
    <xf numFmtId="0" fontId="39" fillId="0" borderId="0" xfId="11" applyFont="1" applyAlignment="1">
      <alignment horizontal="centerContinuous" vertical="top" shrinkToFit="1"/>
    </xf>
    <xf numFmtId="0" fontId="54" fillId="0" borderId="0" xfId="0" applyFont="1" applyAlignment="1">
      <alignment horizontal="centerContinuous" vertical="top" shrinkToFit="1"/>
    </xf>
    <xf numFmtId="0" fontId="39" fillId="0" borderId="0" xfId="11" applyFont="1" applyAlignment="1">
      <alignment vertical="top"/>
    </xf>
    <xf numFmtId="0" fontId="35" fillId="0" borderId="4" xfId="11" applyFont="1" applyBorder="1"/>
    <xf numFmtId="0" fontId="48" fillId="0" borderId="4" xfId="11" applyFont="1" applyBorder="1"/>
    <xf numFmtId="0" fontId="48" fillId="0" borderId="0" xfId="11" applyFont="1"/>
    <xf numFmtId="0" fontId="35" fillId="0" borderId="0" xfId="0" applyFont="1" applyAlignment="1">
      <alignment horizontal="center" vertical="center"/>
    </xf>
    <xf numFmtId="0" fontId="35" fillId="0" borderId="23" xfId="11" applyFont="1" applyBorder="1" applyAlignment="1">
      <alignment horizontal="center" vertical="center" shrinkToFit="1"/>
    </xf>
    <xf numFmtId="0" fontId="35" fillId="0" borderId="0" xfId="11" applyFont="1" applyAlignment="1">
      <alignment horizontal="center" vertical="center" wrapText="1" shrinkToFit="1"/>
    </xf>
    <xf numFmtId="0" fontId="35" fillId="0" borderId="23" xfId="0" applyFont="1" applyBorder="1" applyAlignment="1">
      <alignment horizontal="centerContinuous" vertical="center" shrinkToFit="1"/>
    </xf>
    <xf numFmtId="0" fontId="35" fillId="0" borderId="22" xfId="0" applyFont="1" applyBorder="1" applyAlignment="1">
      <alignment horizontal="center" vertical="center" shrinkToFit="1"/>
    </xf>
    <xf numFmtId="0" fontId="35" fillId="0" borderId="17" xfId="0" applyFont="1" applyBorder="1" applyAlignment="1">
      <alignment horizontal="centerContinuous" vertical="center" shrinkToFit="1"/>
    </xf>
    <xf numFmtId="0" fontId="35" fillId="0" borderId="16" xfId="0" applyFont="1" applyBorder="1" applyAlignment="1">
      <alignment horizontal="centerContinuous" vertical="center" shrinkToFit="1"/>
    </xf>
    <xf numFmtId="0" fontId="35" fillId="0" borderId="22" xfId="0" applyFont="1" applyBorder="1" applyAlignment="1">
      <alignment horizontal="centerContinuous" vertical="center" shrinkToFit="1"/>
    </xf>
    <xf numFmtId="0" fontId="35" fillId="0" borderId="5" xfId="0" applyFont="1" applyBorder="1" applyAlignment="1">
      <alignment horizontal="center" vertical="center" shrinkToFit="1"/>
    </xf>
    <xf numFmtId="0" fontId="35" fillId="0" borderId="8" xfId="0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shrinkToFit="1"/>
    </xf>
    <xf numFmtId="0" fontId="35" fillId="0" borderId="6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35" fillId="0" borderId="10" xfId="0" applyFont="1" applyBorder="1" applyAlignment="1">
      <alignment horizontal="centerContinuous" vertical="center" shrinkToFit="1"/>
    </xf>
    <xf numFmtId="0" fontId="35" fillId="0" borderId="5" xfId="11" applyFont="1" applyBorder="1" applyAlignment="1">
      <alignment horizontal="right" vertical="center"/>
    </xf>
    <xf numFmtId="0" fontId="35" fillId="0" borderId="0" xfId="11" applyFont="1"/>
    <xf numFmtId="0" fontId="35" fillId="0" borderId="27" xfId="11" applyFont="1" applyBorder="1" applyAlignment="1">
      <alignment vertical="center"/>
    </xf>
    <xf numFmtId="3" fontId="40" fillId="0" borderId="4" xfId="0" applyNumberFormat="1" applyFont="1" applyBorder="1" applyAlignment="1">
      <alignment horizontal="left"/>
    </xf>
    <xf numFmtId="183" fontId="55" fillId="0" borderId="4" xfId="0" applyNumberFormat="1" applyFont="1" applyBorder="1" applyAlignment="1">
      <alignment horizontal="left"/>
    </xf>
    <xf numFmtId="0" fontId="40" fillId="0" borderId="0" xfId="10" applyFont="1" applyAlignment="1">
      <alignment horizontal="center"/>
    </xf>
    <xf numFmtId="188" fontId="40" fillId="0" borderId="0" xfId="0" applyNumberFormat="1" applyFont="1" applyAlignment="1">
      <alignment horizontal="center" vertical="center"/>
    </xf>
    <xf numFmtId="183" fontId="40" fillId="0" borderId="0" xfId="0" applyNumberFormat="1" applyFont="1" applyAlignment="1">
      <alignment vertical="center"/>
    </xf>
    <xf numFmtId="0" fontId="40" fillId="0" borderId="0" xfId="10" applyFont="1" applyAlignment="1">
      <alignment vertical="center"/>
    </xf>
    <xf numFmtId="3" fontId="35" fillId="0" borderId="11" xfId="0" applyNumberFormat="1" applyFont="1" applyBorder="1" applyAlignment="1">
      <alignment horizontal="centerContinuous" vertical="center"/>
    </xf>
    <xf numFmtId="0" fontId="35" fillId="0" borderId="7" xfId="0" applyFont="1" applyBorder="1" applyAlignment="1">
      <alignment horizontal="centerContinuous" vertical="center"/>
    </xf>
    <xf numFmtId="3" fontId="35" fillId="0" borderId="15" xfId="0" applyNumberFormat="1" applyFont="1" applyBorder="1" applyAlignment="1">
      <alignment horizontal="centerContinuous" vertical="center"/>
    </xf>
    <xf numFmtId="3" fontId="35" fillId="0" borderId="25" xfId="0" applyNumberFormat="1" applyFont="1" applyBorder="1" applyAlignment="1">
      <alignment horizontal="center" vertical="center"/>
    </xf>
    <xf numFmtId="3" fontId="35" fillId="0" borderId="17" xfId="0" applyNumberFormat="1" applyFont="1" applyBorder="1" applyAlignment="1">
      <alignment horizontal="centerContinuous" vertical="center"/>
    </xf>
    <xf numFmtId="3" fontId="35" fillId="0" borderId="17" xfId="0" applyNumberFormat="1" applyFont="1" applyBorder="1" applyAlignment="1">
      <alignment vertical="center"/>
    </xf>
    <xf numFmtId="3" fontId="35" fillId="0" borderId="5" xfId="0" applyNumberFormat="1" applyFont="1" applyBorder="1" applyAlignment="1">
      <alignment horizontal="centerContinuous" vertical="center" shrinkToFit="1"/>
    </xf>
    <xf numFmtId="0" fontId="35" fillId="0" borderId="17" xfId="0" applyFont="1" applyBorder="1" applyAlignment="1">
      <alignment horizontal="centerContinuous" vertical="center"/>
    </xf>
    <xf numFmtId="3" fontId="35" fillId="0" borderId="5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3" fontId="35" fillId="0" borderId="5" xfId="0" applyNumberFormat="1" applyFont="1" applyBorder="1" applyAlignment="1">
      <alignment horizontal="centerContinuous" vertical="center"/>
    </xf>
    <xf numFmtId="0" fontId="35" fillId="0" borderId="8" xfId="0" applyFont="1" applyBorder="1" applyAlignment="1">
      <alignment horizontal="left" vertical="center"/>
    </xf>
    <xf numFmtId="3" fontId="35" fillId="0" borderId="9" xfId="0" applyNumberFormat="1" applyFont="1" applyBorder="1" applyAlignment="1">
      <alignment horizontal="center" vertical="center"/>
    </xf>
    <xf numFmtId="3" fontId="43" fillId="0" borderId="9" xfId="0" applyNumberFormat="1" applyFont="1" applyBorder="1" applyAlignment="1">
      <alignment horizontal="center" vertical="center" shrinkToFit="1"/>
    </xf>
    <xf numFmtId="3" fontId="43" fillId="0" borderId="10" xfId="0" applyNumberFormat="1" applyFont="1" applyBorder="1" applyAlignment="1">
      <alignment horizontal="center" vertical="center" shrinkToFit="1"/>
    </xf>
    <xf numFmtId="0" fontId="43" fillId="0" borderId="9" xfId="0" applyFont="1" applyBorder="1" applyAlignment="1">
      <alignment horizontal="center" vertical="center" shrinkToFit="1"/>
    </xf>
    <xf numFmtId="179" fontId="40" fillId="0" borderId="0" xfId="2" applyFont="1" applyFill="1" applyAlignment="1">
      <alignment horizontal="right" vertical="center"/>
    </xf>
    <xf numFmtId="179" fontId="40" fillId="0" borderId="8" xfId="2" applyFont="1" applyFill="1" applyBorder="1" applyAlignment="1">
      <alignment horizontal="right" vertical="center"/>
    </xf>
    <xf numFmtId="0" fontId="35" fillId="0" borderId="0" xfId="0" applyFont="1" applyAlignment="1">
      <alignment horizontal="right"/>
    </xf>
    <xf numFmtId="184" fontId="48" fillId="0" borderId="7" xfId="0" applyNumberFormat="1" applyFont="1" applyBorder="1" applyAlignment="1">
      <alignment horizontal="right" vertical="center" shrinkToFit="1"/>
    </xf>
    <xf numFmtId="184" fontId="48" fillId="0" borderId="7" xfId="0" applyNumberFormat="1" applyFont="1" applyBorder="1" applyAlignment="1">
      <alignment vertical="center" shrinkToFit="1"/>
    </xf>
    <xf numFmtId="186" fontId="48" fillId="0" borderId="7" xfId="0" applyNumberFormat="1" applyFont="1" applyBorder="1" applyAlignment="1">
      <alignment vertical="center" shrinkToFit="1"/>
    </xf>
    <xf numFmtId="204" fontId="48" fillId="0" borderId="7" xfId="0" applyNumberFormat="1" applyFont="1" applyBorder="1" applyAlignment="1">
      <alignment vertical="center" shrinkToFit="1"/>
    </xf>
    <xf numFmtId="204" fontId="48" fillId="0" borderId="7" xfId="0" applyNumberFormat="1" applyFont="1" applyBorder="1" applyAlignment="1">
      <alignment horizontal="center" vertical="center" shrinkToFit="1"/>
    </xf>
    <xf numFmtId="204" fontId="48" fillId="0" borderId="7" xfId="0" applyNumberFormat="1" applyFont="1" applyBorder="1" applyAlignment="1">
      <alignment horizontal="right" vertical="center" shrinkToFit="1"/>
    </xf>
    <xf numFmtId="204" fontId="48" fillId="0" borderId="6" xfId="0" applyNumberFormat="1" applyFont="1" applyBorder="1" applyAlignment="1">
      <alignment vertical="center" shrinkToFit="1"/>
    </xf>
    <xf numFmtId="0" fontId="42" fillId="0" borderId="6" xfId="0" applyFont="1" applyBorder="1" applyAlignment="1">
      <alignment horizontal="center" vertical="center"/>
    </xf>
    <xf numFmtId="3" fontId="40" fillId="0" borderId="8" xfId="0" applyNumberFormat="1" applyFont="1" applyBorder="1" applyAlignment="1">
      <alignment horizontal="center" vertical="center"/>
    </xf>
    <xf numFmtId="3" fontId="40" fillId="0" borderId="0" xfId="0" applyNumberFormat="1" applyFont="1" applyAlignment="1">
      <alignment horizontal="center" vertical="center" wrapText="1"/>
    </xf>
    <xf numFmtId="3" fontId="40" fillId="0" borderId="5" xfId="0" quotePrefix="1" applyNumberFormat="1" applyFont="1" applyBorder="1" applyAlignment="1">
      <alignment horizontal="center" vertical="center"/>
    </xf>
    <xf numFmtId="179" fontId="58" fillId="0" borderId="0" xfId="2" quotePrefix="1" applyFont="1" applyFill="1" applyBorder="1" applyAlignment="1">
      <alignment horizontal="right" vertical="center"/>
    </xf>
    <xf numFmtId="179" fontId="58" fillId="0" borderId="0" xfId="2" applyFont="1" applyFill="1" applyBorder="1" applyAlignment="1">
      <alignment horizontal="right" vertical="center"/>
    </xf>
    <xf numFmtId="182" fontId="58" fillId="0" borderId="0" xfId="2" applyNumberFormat="1" applyFont="1" applyFill="1" applyBorder="1" applyAlignment="1">
      <alignment horizontal="right" vertical="center"/>
    </xf>
    <xf numFmtId="0" fontId="59" fillId="0" borderId="6" xfId="0" quotePrefix="1" applyFont="1" applyBorder="1" applyAlignment="1">
      <alignment horizontal="center" vertical="center"/>
    </xf>
    <xf numFmtId="179" fontId="58" fillId="0" borderId="7" xfId="2" quotePrefix="1" applyFont="1" applyFill="1" applyBorder="1" applyAlignment="1">
      <alignment horizontal="right" vertical="center"/>
    </xf>
    <xf numFmtId="179" fontId="58" fillId="0" borderId="7" xfId="2" applyFont="1" applyFill="1" applyBorder="1" applyAlignment="1">
      <alignment horizontal="right" vertical="center"/>
    </xf>
    <xf numFmtId="182" fontId="58" fillId="0" borderId="7" xfId="2" applyNumberFormat="1" applyFont="1" applyFill="1" applyBorder="1" applyAlignment="1">
      <alignment horizontal="right" vertical="center"/>
    </xf>
    <xf numFmtId="0" fontId="59" fillId="0" borderId="9" xfId="0" quotePrefix="1" applyFont="1" applyBorder="1" applyAlignment="1">
      <alignment horizontal="center" vertical="center"/>
    </xf>
    <xf numFmtId="0" fontId="48" fillId="3" borderId="34" xfId="0" quotePrefix="1" applyFont="1" applyFill="1" applyBorder="1" applyAlignment="1">
      <alignment horizontal="center" vertical="center"/>
    </xf>
    <xf numFmtId="0" fontId="48" fillId="3" borderId="35" xfId="0" quotePrefix="1" applyFont="1" applyFill="1" applyBorder="1" applyAlignment="1">
      <alignment horizontal="center" vertical="center"/>
    </xf>
    <xf numFmtId="3" fontId="35" fillId="0" borderId="30" xfId="174" applyNumberFormat="1" applyFont="1" applyBorder="1" applyAlignment="1">
      <alignment horizontal="right" vertical="center"/>
    </xf>
    <xf numFmtId="3" fontId="35" fillId="0" borderId="31" xfId="174" applyNumberFormat="1" applyFont="1" applyBorder="1" applyAlignment="1">
      <alignment horizontal="right" vertical="center"/>
    </xf>
    <xf numFmtId="182" fontId="35" fillId="0" borderId="31" xfId="2" applyNumberFormat="1" applyFont="1" applyBorder="1" applyAlignment="1">
      <alignment vertical="center"/>
    </xf>
    <xf numFmtId="179" fontId="35" fillId="0" borderId="31" xfId="2" applyFont="1" applyBorder="1" applyAlignment="1">
      <alignment horizontal="right" vertical="center"/>
    </xf>
    <xf numFmtId="3" fontId="35" fillId="0" borderId="32" xfId="174" applyNumberFormat="1" applyFont="1" applyBorder="1" applyAlignment="1">
      <alignment horizontal="right" vertical="center"/>
    </xf>
    <xf numFmtId="0" fontId="35" fillId="0" borderId="30" xfId="0" quotePrefix="1" applyFont="1" applyBorder="1" applyAlignment="1">
      <alignment horizontal="center" vertical="center"/>
    </xf>
    <xf numFmtId="41" fontId="61" fillId="3" borderId="35" xfId="174" applyNumberFormat="1" applyFont="1" applyFill="1" applyBorder="1" applyAlignment="1">
      <alignment vertical="center"/>
    </xf>
    <xf numFmtId="41" fontId="61" fillId="3" borderId="36" xfId="174" applyNumberFormat="1" applyFont="1" applyFill="1" applyBorder="1" applyAlignment="1">
      <alignment vertical="center"/>
    </xf>
    <xf numFmtId="204" fontId="61" fillId="3" borderId="36" xfId="174" applyNumberFormat="1" applyFont="1" applyFill="1" applyBorder="1" applyAlignment="1">
      <alignment vertical="center"/>
    </xf>
    <xf numFmtId="41" fontId="61" fillId="3" borderId="33" xfId="174" applyNumberFormat="1" applyFont="1" applyFill="1" applyBorder="1" applyAlignment="1">
      <alignment vertical="center"/>
    </xf>
    <xf numFmtId="205" fontId="61" fillId="3" borderId="36" xfId="174" applyNumberFormat="1" applyFont="1" applyFill="1" applyBorder="1" applyAlignment="1">
      <alignment vertical="center"/>
    </xf>
    <xf numFmtId="0" fontId="27" fillId="3" borderId="0" xfId="0" applyFont="1" applyFill="1" applyAlignment="1">
      <alignment shrinkToFit="1"/>
    </xf>
    <xf numFmtId="0" fontId="42" fillId="3" borderId="37" xfId="0" quotePrefix="1" applyFont="1" applyFill="1" applyBorder="1" applyAlignment="1">
      <alignment horizontal="center" vertical="center" shrinkToFit="1"/>
    </xf>
    <xf numFmtId="0" fontId="40" fillId="0" borderId="32" xfId="0" quotePrefix="1" applyFont="1" applyBorder="1" applyAlignment="1">
      <alignment horizontal="center" vertical="center" shrinkToFit="1"/>
    </xf>
    <xf numFmtId="179" fontId="40" fillId="0" borderId="30" xfId="2" applyFont="1" applyFill="1" applyBorder="1" applyAlignment="1">
      <alignment horizontal="right" vertical="center"/>
    </xf>
    <xf numFmtId="179" fontId="40" fillId="0" borderId="31" xfId="2" applyFont="1" applyFill="1" applyBorder="1" applyAlignment="1">
      <alignment horizontal="right" vertical="center" shrinkToFit="1"/>
    </xf>
    <xf numFmtId="179" fontId="40" fillId="0" borderId="32" xfId="2" applyFont="1" applyFill="1" applyBorder="1" applyAlignment="1">
      <alignment horizontal="right" vertical="center" shrinkToFit="1"/>
    </xf>
    <xf numFmtId="0" fontId="40" fillId="0" borderId="30" xfId="0" quotePrefix="1" applyFont="1" applyBorder="1" applyAlignment="1">
      <alignment horizontal="center" vertical="center" shrinkToFit="1"/>
    </xf>
    <xf numFmtId="41" fontId="61" fillId="3" borderId="37" xfId="174" applyNumberFormat="1" applyFont="1" applyFill="1" applyBorder="1" applyAlignment="1">
      <alignment horizontal="right" vertical="center"/>
    </xf>
    <xf numFmtId="41" fontId="61" fillId="3" borderId="37" xfId="179" applyNumberFormat="1" applyFont="1" applyFill="1" applyBorder="1" applyAlignment="1">
      <alignment horizontal="right" vertical="center"/>
    </xf>
    <xf numFmtId="41" fontId="61" fillId="3" borderId="37" xfId="0" applyNumberFormat="1" applyFont="1" applyFill="1" applyBorder="1" applyAlignment="1">
      <alignment horizontal="right" vertical="center"/>
    </xf>
    <xf numFmtId="41" fontId="63" fillId="3" borderId="37" xfId="174" applyNumberFormat="1" applyFont="1" applyFill="1" applyBorder="1" applyAlignment="1">
      <alignment horizontal="right" vertical="center"/>
    </xf>
    <xf numFmtId="41" fontId="63" fillId="3" borderId="37" xfId="179" applyNumberFormat="1" applyFont="1" applyFill="1" applyBorder="1" applyAlignment="1">
      <alignment horizontal="right" vertical="center"/>
    </xf>
    <xf numFmtId="3" fontId="40" fillId="0" borderId="23" xfId="0" applyNumberFormat="1" applyFont="1" applyBorder="1" applyAlignment="1">
      <alignment horizontal="centerContinuous" vertical="center" wrapText="1" shrinkToFit="1"/>
    </xf>
    <xf numFmtId="3" fontId="40" fillId="0" borderId="23" xfId="0" applyNumberFormat="1" applyFont="1" applyBorder="1" applyAlignment="1">
      <alignment horizontal="center" vertical="center" wrapText="1" shrinkToFit="1"/>
    </xf>
    <xf numFmtId="3" fontId="60" fillId="0" borderId="38" xfId="0" applyNumberFormat="1" applyFont="1" applyBorder="1" applyAlignment="1">
      <alignment horizontal="center" vertical="center" shrinkToFit="1"/>
    </xf>
    <xf numFmtId="3" fontId="60" fillId="0" borderId="10" xfId="0" applyNumberFormat="1" applyFont="1" applyBorder="1" applyAlignment="1">
      <alignment horizontal="center" vertical="center" shrinkToFit="1"/>
    </xf>
    <xf numFmtId="3" fontId="60" fillId="0" borderId="22" xfId="0" applyNumberFormat="1" applyFont="1" applyBorder="1" applyAlignment="1">
      <alignment horizontal="center" vertical="center" shrinkToFit="1"/>
    </xf>
    <xf numFmtId="3" fontId="60" fillId="0" borderId="22" xfId="0" quotePrefix="1" applyNumberFormat="1" applyFont="1" applyBorder="1" applyAlignment="1">
      <alignment horizontal="center" vertical="center" shrinkToFit="1"/>
    </xf>
    <xf numFmtId="0" fontId="40" fillId="0" borderId="37" xfId="0" quotePrefix="1" applyFont="1" applyBorder="1" applyAlignment="1">
      <alignment horizontal="center" vertical="center" shrinkToFit="1"/>
    </xf>
    <xf numFmtId="201" fontId="35" fillId="0" borderId="37" xfId="174" applyNumberFormat="1" applyFont="1" applyBorder="1" applyAlignment="1">
      <alignment horizontal="right" vertical="center"/>
    </xf>
    <xf numFmtId="199" fontId="35" fillId="0" borderId="37" xfId="174" applyNumberFormat="1" applyFont="1" applyBorder="1" applyAlignment="1">
      <alignment horizontal="right" vertical="center"/>
    </xf>
    <xf numFmtId="3" fontId="35" fillId="0" borderId="37" xfId="174" applyNumberFormat="1" applyFont="1" applyBorder="1" applyAlignment="1">
      <alignment horizontal="right" vertical="center"/>
    </xf>
    <xf numFmtId="0" fontId="35" fillId="0" borderId="0" xfId="0" applyFont="1" applyAlignment="1">
      <alignment vertical="center" shrinkToFit="1"/>
    </xf>
    <xf numFmtId="41" fontId="61" fillId="3" borderId="37" xfId="174" applyNumberFormat="1" applyFont="1" applyFill="1" applyBorder="1" applyAlignment="1">
      <alignment vertical="center"/>
    </xf>
    <xf numFmtId="0" fontId="48" fillId="0" borderId="37" xfId="0" quotePrefix="1" applyFont="1" applyBorder="1" applyAlignment="1">
      <alignment horizontal="center" vertical="center"/>
    </xf>
    <xf numFmtId="0" fontId="35" fillId="0" borderId="37" xfId="0" quotePrefix="1" applyFont="1" applyBorder="1" applyAlignment="1">
      <alignment horizontal="center" vertical="center"/>
    </xf>
    <xf numFmtId="197" fontId="35" fillId="0" borderId="37" xfId="2" quotePrefix="1" applyNumberFormat="1" applyFont="1" applyFill="1" applyBorder="1" applyAlignment="1">
      <alignment horizontal="right" vertical="center"/>
    </xf>
    <xf numFmtId="0" fontId="48" fillId="3" borderId="37" xfId="0" quotePrefix="1" applyFont="1" applyFill="1" applyBorder="1" applyAlignment="1">
      <alignment horizontal="center" vertical="center"/>
    </xf>
    <xf numFmtId="3" fontId="35" fillId="0" borderId="0" xfId="174" applyNumberFormat="1" applyFont="1" applyAlignment="1">
      <alignment horizontal="right" vertical="center"/>
    </xf>
    <xf numFmtId="187" fontId="35" fillId="0" borderId="0" xfId="176" applyNumberFormat="1" applyFont="1" applyFill="1" applyBorder="1" applyAlignment="1">
      <alignment horizontal="right" vertical="center" wrapText="1"/>
    </xf>
    <xf numFmtId="3" fontId="35" fillId="0" borderId="39" xfId="11" applyNumberFormat="1" applyFont="1" applyBorder="1" applyAlignment="1">
      <alignment vertical="center"/>
    </xf>
    <xf numFmtId="184" fontId="35" fillId="0" borderId="5" xfId="175" applyNumberFormat="1" applyFont="1" applyFill="1" applyBorder="1" applyAlignment="1">
      <alignment horizontal="right" vertical="center"/>
    </xf>
    <xf numFmtId="41" fontId="61" fillId="3" borderId="37" xfId="176" applyNumberFormat="1" applyFont="1" applyFill="1" applyBorder="1" applyAlignment="1">
      <alignment vertical="center"/>
    </xf>
    <xf numFmtId="41" fontId="61" fillId="3" borderId="37" xfId="177" applyNumberFormat="1" applyFont="1" applyFill="1" applyBorder="1" applyAlignment="1">
      <alignment vertical="center"/>
    </xf>
    <xf numFmtId="204" fontId="61" fillId="3" borderId="37" xfId="175" applyNumberFormat="1" applyFont="1" applyFill="1" applyBorder="1" applyAlignment="1">
      <alignment vertical="center"/>
    </xf>
    <xf numFmtId="0" fontId="35" fillId="0" borderId="0" xfId="10" applyFont="1" applyAlignment="1">
      <alignment horizontal="right" vertical="center"/>
    </xf>
    <xf numFmtId="41" fontId="35" fillId="0" borderId="40" xfId="0" applyNumberFormat="1" applyFont="1" applyBorder="1" applyAlignment="1">
      <alignment horizontal="center" vertical="center"/>
    </xf>
    <xf numFmtId="200" fontId="35" fillId="0" borderId="41" xfId="177" applyNumberFormat="1" applyFont="1" applyBorder="1" applyAlignment="1">
      <alignment vertical="center" shrinkToFit="1"/>
    </xf>
    <xf numFmtId="200" fontId="35" fillId="0" borderId="42" xfId="177" applyNumberFormat="1" applyFont="1" applyBorder="1" applyAlignment="1">
      <alignment vertical="center" shrinkToFit="1"/>
    </xf>
    <xf numFmtId="200" fontId="35" fillId="0" borderId="39" xfId="177" applyNumberFormat="1" applyFont="1" applyBorder="1" applyAlignment="1">
      <alignment horizontal="center" vertical="center" shrinkToFit="1"/>
    </xf>
    <xf numFmtId="183" fontId="35" fillId="0" borderId="0" xfId="0" applyNumberFormat="1" applyFont="1" applyAlignment="1">
      <alignment horizontal="center" vertical="center"/>
    </xf>
    <xf numFmtId="183" fontId="35" fillId="0" borderId="5" xfId="0" applyNumberFormat="1" applyFont="1" applyBorder="1" applyAlignment="1">
      <alignment horizontal="center" vertical="center"/>
    </xf>
    <xf numFmtId="3" fontId="48" fillId="0" borderId="37" xfId="0" applyNumberFormat="1" applyFont="1" applyBorder="1" applyAlignment="1">
      <alignment horizontal="center" vertical="center"/>
    </xf>
    <xf numFmtId="41" fontId="35" fillId="0" borderId="37" xfId="0" applyNumberFormat="1" applyFont="1" applyBorder="1" applyAlignment="1">
      <alignment horizontal="center" vertical="center"/>
    </xf>
    <xf numFmtId="200" fontId="48" fillId="0" borderId="37" xfId="177" applyNumberFormat="1" applyFont="1" applyBorder="1" applyAlignment="1">
      <alignment vertical="center" shrinkToFit="1"/>
    </xf>
    <xf numFmtId="200" fontId="48" fillId="0" borderId="37" xfId="177" applyNumberFormat="1" applyFont="1" applyBorder="1" applyAlignment="1">
      <alignment horizontal="center" vertical="center" shrinkToFit="1"/>
    </xf>
    <xf numFmtId="183" fontId="48" fillId="0" borderId="37" xfId="0" applyNumberFormat="1" applyFont="1" applyBorder="1" applyAlignment="1">
      <alignment horizontal="center" vertical="center"/>
    </xf>
    <xf numFmtId="187" fontId="35" fillId="0" borderId="37" xfId="0" applyNumberFormat="1" applyFont="1" applyBorder="1" applyAlignment="1">
      <alignment horizontal="center" vertical="center"/>
    </xf>
    <xf numFmtId="0" fontId="42" fillId="0" borderId="0" xfId="0" quotePrefix="1" applyFont="1" applyAlignment="1">
      <alignment horizontal="center" vertical="center"/>
    </xf>
    <xf numFmtId="185" fontId="40" fillId="0" borderId="0" xfId="2" applyNumberFormat="1" applyFont="1" applyFill="1" applyBorder="1" applyAlignment="1">
      <alignment horizontal="center" vertical="center" wrapText="1" shrinkToFit="1"/>
    </xf>
    <xf numFmtId="1" fontId="40" fillId="0" borderId="0" xfId="0" applyNumberFormat="1" applyFont="1" applyAlignment="1">
      <alignment horizontal="center" vertical="center"/>
    </xf>
    <xf numFmtId="0" fontId="40" fillId="0" borderId="6" xfId="0" quotePrefix="1" applyFont="1" applyBorder="1" applyAlignment="1">
      <alignment horizontal="center" vertical="center"/>
    </xf>
    <xf numFmtId="202" fontId="66" fillId="0" borderId="29" xfId="178" applyNumberFormat="1" applyFont="1" applyBorder="1" applyAlignment="1">
      <alignment horizontal="center" vertical="center" wrapText="1"/>
    </xf>
    <xf numFmtId="202" fontId="66" fillId="0" borderId="7" xfId="174" applyNumberFormat="1" applyFont="1" applyBorder="1" applyAlignment="1">
      <alignment horizontal="center" vertical="center"/>
    </xf>
    <xf numFmtId="203" fontId="66" fillId="0" borderId="29" xfId="178" applyNumberFormat="1" applyFont="1" applyBorder="1" applyAlignment="1">
      <alignment horizontal="center" vertical="center" wrapText="1"/>
    </xf>
    <xf numFmtId="188" fontId="66" fillId="0" borderId="29" xfId="178" applyNumberFormat="1" applyFont="1" applyBorder="1" applyAlignment="1">
      <alignment horizontal="center" vertical="center" wrapText="1"/>
    </xf>
    <xf numFmtId="185" fontId="66" fillId="0" borderId="29" xfId="178" applyNumberFormat="1" applyFont="1" applyBorder="1" applyAlignment="1">
      <alignment horizontal="center" vertical="center" wrapText="1"/>
    </xf>
    <xf numFmtId="203" fontId="66" fillId="0" borderId="29" xfId="178" applyNumberFormat="1" applyFont="1" applyBorder="1" applyAlignment="1">
      <alignment horizontal="right" vertical="center" wrapText="1"/>
    </xf>
    <xf numFmtId="0" fontId="40" fillId="0" borderId="10" xfId="0" quotePrefix="1" applyFont="1" applyBorder="1" applyAlignment="1">
      <alignment horizontal="center" vertical="center"/>
    </xf>
    <xf numFmtId="186" fontId="40" fillId="0" borderId="9" xfId="0" applyNumberFormat="1" applyFont="1" applyBorder="1" applyAlignment="1">
      <alignment horizontal="center" vertical="center"/>
    </xf>
    <xf numFmtId="188" fontId="40" fillId="0" borderId="7" xfId="0" applyNumberFormat="1" applyFont="1" applyBorder="1" applyAlignment="1">
      <alignment horizontal="center" vertical="center"/>
    </xf>
    <xf numFmtId="186" fontId="40" fillId="0" borderId="7" xfId="2" applyNumberFormat="1" applyFont="1" applyFill="1" applyBorder="1" applyAlignment="1">
      <alignment horizontal="center" vertical="center"/>
    </xf>
    <xf numFmtId="184" fontId="40" fillId="0" borderId="7" xfId="0" applyNumberFormat="1" applyFont="1" applyBorder="1" applyAlignment="1">
      <alignment horizontal="center" vertical="center"/>
    </xf>
    <xf numFmtId="3" fontId="40" fillId="0" borderId="7" xfId="2" applyNumberFormat="1" applyFont="1" applyFill="1" applyBorder="1" applyAlignment="1">
      <alignment horizontal="center" vertical="center"/>
    </xf>
    <xf numFmtId="184" fontId="40" fillId="0" borderId="6" xfId="0" applyNumberFormat="1" applyFont="1" applyBorder="1" applyAlignment="1">
      <alignment horizontal="center" vertical="center"/>
    </xf>
    <xf numFmtId="0" fontId="40" fillId="0" borderId="9" xfId="0" quotePrefix="1" applyFont="1" applyBorder="1" applyAlignment="1">
      <alignment horizontal="center" vertical="center"/>
    </xf>
    <xf numFmtId="204" fontId="61" fillId="3" borderId="43" xfId="178" applyNumberFormat="1" applyFont="1" applyFill="1" applyBorder="1" applyAlignment="1">
      <alignment vertical="center"/>
    </xf>
    <xf numFmtId="202" fontId="61" fillId="3" borderId="0" xfId="174" applyNumberFormat="1" applyFont="1" applyFill="1" applyAlignment="1">
      <alignment horizontal="right" vertical="center"/>
    </xf>
    <xf numFmtId="0" fontId="42" fillId="3" borderId="0" xfId="0" quotePrefix="1" applyFont="1" applyFill="1" applyAlignment="1">
      <alignment horizontal="center" vertical="center"/>
    </xf>
    <xf numFmtId="183" fontId="42" fillId="3" borderId="0" xfId="0" applyNumberFormat="1" applyFont="1" applyFill="1" applyAlignment="1">
      <alignment vertical="center"/>
    </xf>
    <xf numFmtId="0" fontId="42" fillId="3" borderId="0" xfId="0" applyFont="1" applyFill="1" applyAlignment="1">
      <alignment horizontal="right" vertical="center"/>
    </xf>
    <xf numFmtId="0" fontId="42" fillId="3" borderId="0" xfId="11" applyFont="1" applyFill="1" applyAlignment="1">
      <alignment vertical="center"/>
    </xf>
    <xf numFmtId="204" fontId="60" fillId="3" borderId="43" xfId="178" applyNumberFormat="1" applyFont="1" applyFill="1" applyBorder="1" applyAlignment="1">
      <alignment vertical="center"/>
    </xf>
    <xf numFmtId="41" fontId="60" fillId="3" borderId="43" xfId="178" applyNumberFormat="1" applyFont="1" applyFill="1" applyBorder="1" applyAlignment="1">
      <alignment vertical="center"/>
    </xf>
    <xf numFmtId="1" fontId="40" fillId="0" borderId="0" xfId="3" applyNumberFormat="1" applyFont="1" applyFill="1" applyBorder="1" applyAlignment="1">
      <alignment horizontal="center" vertical="center"/>
    </xf>
    <xf numFmtId="1" fontId="40" fillId="0" borderId="7" xfId="3" applyNumberFormat="1" applyFont="1" applyFill="1" applyBorder="1" applyAlignment="1">
      <alignment horizontal="center" vertical="center"/>
    </xf>
    <xf numFmtId="197" fontId="40" fillId="0" borderId="0" xfId="2" applyNumberFormat="1" applyFont="1" applyFill="1" applyBorder="1" applyAlignment="1">
      <alignment horizontal="center" vertical="center"/>
    </xf>
    <xf numFmtId="197" fontId="40" fillId="0" borderId="7" xfId="2" applyNumberFormat="1" applyFont="1" applyFill="1" applyBorder="1" applyAlignment="1">
      <alignment horizontal="center" vertical="center"/>
    </xf>
    <xf numFmtId="1" fontId="40" fillId="0" borderId="7" xfId="0" applyNumberFormat="1" applyFont="1" applyBorder="1" applyAlignment="1">
      <alignment horizontal="center" vertical="center"/>
    </xf>
    <xf numFmtId="1" fontId="40" fillId="0" borderId="5" xfId="0" applyNumberFormat="1" applyFont="1" applyBorder="1" applyAlignment="1">
      <alignment horizontal="center" vertical="center"/>
    </xf>
    <xf numFmtId="3" fontId="42" fillId="0" borderId="7" xfId="0" applyNumberFormat="1" applyFont="1" applyBorder="1" applyAlignment="1">
      <alignment horizontal="center" vertical="center"/>
    </xf>
    <xf numFmtId="41" fontId="42" fillId="0" borderId="7" xfId="0" applyNumberFormat="1" applyFont="1" applyBorder="1" applyAlignment="1">
      <alignment horizontal="center" vertical="center"/>
    </xf>
    <xf numFmtId="195" fontId="42" fillId="0" borderId="9" xfId="0" applyNumberFormat="1" applyFont="1" applyBorder="1" applyAlignment="1">
      <alignment horizontal="center" vertical="center"/>
    </xf>
    <xf numFmtId="3" fontId="42" fillId="0" borderId="6" xfId="0" applyNumberFormat="1" applyFont="1" applyBorder="1" applyAlignment="1">
      <alignment horizontal="center" vertical="center"/>
    </xf>
    <xf numFmtId="195" fontId="42" fillId="0" borderId="7" xfId="0" applyNumberFormat="1" applyFont="1" applyBorder="1" applyAlignment="1">
      <alignment horizontal="center" vertical="center"/>
    </xf>
    <xf numFmtId="0" fontId="40" fillId="0" borderId="0" xfId="0" applyFont="1" applyAlignment="1">
      <alignment horizontal="right" vertical="center" wrapText="1"/>
    </xf>
    <xf numFmtId="0" fontId="2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top"/>
    </xf>
    <xf numFmtId="3" fontId="39" fillId="0" borderId="0" xfId="0" applyNumberFormat="1" applyFont="1" applyAlignment="1">
      <alignment horizontal="center" vertical="top"/>
    </xf>
    <xf numFmtId="0" fontId="40" fillId="0" borderId="4" xfId="0" applyFont="1" applyBorder="1" applyAlignment="1">
      <alignment horizontal="left" vertical="center"/>
    </xf>
    <xf numFmtId="0" fontId="40" fillId="0" borderId="4" xfId="0" applyFont="1" applyBorder="1" applyAlignment="1">
      <alignment horizontal="right" vertical="center"/>
    </xf>
    <xf numFmtId="0" fontId="40" fillId="0" borderId="18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/>
    </xf>
    <xf numFmtId="3" fontId="40" fillId="0" borderId="11" xfId="0" applyNumberFormat="1" applyFont="1" applyBorder="1" applyAlignment="1">
      <alignment horizontal="center" vertical="center" wrapText="1"/>
    </xf>
    <xf numFmtId="3" fontId="40" fillId="0" borderId="9" xfId="0" applyNumberFormat="1" applyFont="1" applyBorder="1" applyAlignment="1">
      <alignment horizontal="center" vertical="center"/>
    </xf>
    <xf numFmtId="3" fontId="40" fillId="0" borderId="16" xfId="0" applyNumberFormat="1" applyFont="1" applyBorder="1" applyAlignment="1">
      <alignment horizontal="right" vertical="center"/>
    </xf>
    <xf numFmtId="179" fontId="46" fillId="0" borderId="18" xfId="5" applyFont="1" applyBorder="1" applyAlignment="1">
      <alignment horizontal="center" vertical="center" wrapText="1"/>
    </xf>
    <xf numFmtId="0" fontId="45" fillId="0" borderId="5" xfId="0" applyFont="1" applyBorder="1"/>
    <xf numFmtId="0" fontId="45" fillId="0" borderId="6" xfId="0" applyFont="1" applyBorder="1"/>
    <xf numFmtId="179" fontId="46" fillId="0" borderId="11" xfId="5" applyFont="1" applyBorder="1" applyAlignment="1">
      <alignment horizontal="center" vertical="center"/>
    </xf>
    <xf numFmtId="0" fontId="45" fillId="0" borderId="8" xfId="0" applyFont="1" applyBorder="1"/>
    <xf numFmtId="0" fontId="45" fillId="0" borderId="9" xfId="0" applyFont="1" applyBorder="1"/>
    <xf numFmtId="179" fontId="35" fillId="0" borderId="18" xfId="6" applyFont="1" applyBorder="1" applyAlignment="1">
      <alignment horizontal="center" vertical="center"/>
    </xf>
    <xf numFmtId="179" fontId="35" fillId="0" borderId="5" xfId="6" applyFont="1" applyBorder="1" applyAlignment="1">
      <alignment horizontal="center" vertical="center"/>
    </xf>
    <xf numFmtId="179" fontId="35" fillId="0" borderId="6" xfId="6" applyFont="1" applyBorder="1" applyAlignment="1">
      <alignment horizontal="center" vertical="center"/>
    </xf>
    <xf numFmtId="179" fontId="35" fillId="0" borderId="11" xfId="6" applyFont="1" applyBorder="1" applyAlignment="1">
      <alignment horizontal="center" vertical="center"/>
    </xf>
    <xf numFmtId="179" fontId="35" fillId="0" borderId="8" xfId="6" applyFont="1" applyBorder="1" applyAlignment="1">
      <alignment horizontal="center" vertical="center"/>
    </xf>
    <xf numFmtId="179" fontId="35" fillId="0" borderId="9" xfId="6" applyFont="1" applyBorder="1" applyAlignment="1">
      <alignment horizontal="center" vertical="center"/>
    </xf>
    <xf numFmtId="3" fontId="35" fillId="0" borderId="23" xfId="0" applyNumberFormat="1" applyFont="1" applyBorder="1" applyAlignment="1">
      <alignment horizontal="center" vertical="center"/>
    </xf>
    <xf numFmtId="3" fontId="35" fillId="0" borderId="22" xfId="0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horizontal="center" vertical="center"/>
    </xf>
    <xf numFmtId="3" fontId="35" fillId="0" borderId="12" xfId="0" applyNumberFormat="1" applyFont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/>
    </xf>
    <xf numFmtId="3" fontId="35" fillId="0" borderId="15" xfId="0" applyNumberFormat="1" applyFont="1" applyBorder="1" applyAlignment="1">
      <alignment horizontal="center" vertical="center"/>
    </xf>
    <xf numFmtId="3" fontId="43" fillId="0" borderId="22" xfId="0" applyNumberFormat="1" applyFont="1" applyBorder="1" applyAlignment="1">
      <alignment horizontal="center" vertical="center" shrinkToFit="1"/>
    </xf>
    <xf numFmtId="3" fontId="43" fillId="0" borderId="10" xfId="0" applyNumberFormat="1" applyFont="1" applyBorder="1" applyAlignment="1">
      <alignment horizontal="center" vertical="center" shrinkToFit="1"/>
    </xf>
    <xf numFmtId="3" fontId="35" fillId="0" borderId="18" xfId="0" applyNumberFormat="1" applyFont="1" applyBorder="1" applyAlignment="1">
      <alignment horizontal="center" vertical="center"/>
    </xf>
    <xf numFmtId="3" fontId="35" fillId="0" borderId="15" xfId="0" applyNumberFormat="1" applyFont="1" applyBorder="1" applyAlignment="1">
      <alignment horizontal="center" vertical="center" wrapText="1"/>
    </xf>
    <xf numFmtId="3" fontId="35" fillId="0" borderId="22" xfId="0" applyNumberFormat="1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179" fontId="40" fillId="0" borderId="18" xfId="6" applyFont="1" applyBorder="1" applyAlignment="1">
      <alignment horizontal="center" vertical="center" shrinkToFit="1"/>
    </xf>
    <xf numFmtId="179" fontId="40" fillId="0" borderId="6" xfId="6" applyFont="1" applyBorder="1" applyAlignment="1">
      <alignment horizontal="center" vertical="center" shrinkToFit="1"/>
    </xf>
    <xf numFmtId="179" fontId="40" fillId="0" borderId="11" xfId="6" applyFont="1" applyBorder="1" applyAlignment="1">
      <alignment horizontal="center" vertical="center" shrinkToFit="1"/>
    </xf>
    <xf numFmtId="179" fontId="40" fillId="0" borderId="9" xfId="6" applyFont="1" applyBorder="1" applyAlignment="1">
      <alignment horizontal="center" vertical="center" shrinkToFit="1"/>
    </xf>
    <xf numFmtId="0" fontId="35" fillId="0" borderId="13" xfId="11" applyFont="1" applyBorder="1" applyAlignment="1">
      <alignment horizontal="center" vertical="center" shrinkToFit="1"/>
    </xf>
    <xf numFmtId="0" fontId="35" fillId="0" borderId="14" xfId="11" applyFont="1" applyBorder="1" applyAlignment="1">
      <alignment horizontal="center" vertical="center" shrinkToFit="1"/>
    </xf>
    <xf numFmtId="0" fontId="35" fillId="0" borderId="8" xfId="0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 shrinkToFit="1"/>
    </xf>
    <xf numFmtId="0" fontId="35" fillId="0" borderId="22" xfId="0" applyFont="1" applyBorder="1" applyAlignment="1">
      <alignment horizontal="center" vertical="center" shrinkToFit="1"/>
    </xf>
    <xf numFmtId="0" fontId="35" fillId="0" borderId="10" xfId="0" applyFont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/>
    </xf>
    <xf numFmtId="3" fontId="35" fillId="0" borderId="8" xfId="0" applyNumberFormat="1" applyFont="1" applyBorder="1" applyAlignment="1">
      <alignment horizontal="center" vertical="center"/>
    </xf>
    <xf numFmtId="0" fontId="35" fillId="0" borderId="8" xfId="7" applyFont="1" applyBorder="1" applyAlignment="1">
      <alignment horizontal="center" vertical="center" shrinkToFit="1"/>
    </xf>
    <xf numFmtId="0" fontId="35" fillId="0" borderId="5" xfId="7" applyFont="1" applyBorder="1" applyAlignment="1">
      <alignment horizontal="center" vertical="center" shrinkToFit="1"/>
    </xf>
    <xf numFmtId="3" fontId="60" fillId="0" borderId="15" xfId="0" applyNumberFormat="1" applyFont="1" applyBorder="1" applyAlignment="1">
      <alignment horizontal="center" vertical="center" wrapText="1"/>
    </xf>
    <xf numFmtId="3" fontId="60" fillId="0" borderId="22" xfId="0" applyNumberFormat="1" applyFont="1" applyBorder="1" applyAlignment="1">
      <alignment horizontal="center" vertical="center" wrapText="1"/>
    </xf>
    <xf numFmtId="3" fontId="60" fillId="0" borderId="10" xfId="0" applyNumberFormat="1" applyFont="1" applyBorder="1" applyAlignment="1">
      <alignment horizontal="center" vertical="center" wrapText="1"/>
    </xf>
    <xf numFmtId="3" fontId="60" fillId="0" borderId="15" xfId="0" applyNumberFormat="1" applyFont="1" applyBorder="1" applyAlignment="1">
      <alignment horizontal="center" vertical="center" wrapText="1" shrinkToFit="1"/>
    </xf>
    <xf numFmtId="3" fontId="60" fillId="0" borderId="22" xfId="0" applyNumberFormat="1" applyFont="1" applyBorder="1" applyAlignment="1">
      <alignment horizontal="center" vertical="center" wrapText="1" shrinkToFit="1"/>
    </xf>
    <xf numFmtId="3" fontId="60" fillId="0" borderId="10" xfId="0" applyNumberFormat="1" applyFont="1" applyBorder="1" applyAlignment="1">
      <alignment horizontal="center" vertical="center" wrapText="1" shrinkToFit="1"/>
    </xf>
    <xf numFmtId="3" fontId="60" fillId="0" borderId="17" xfId="0" applyNumberFormat="1" applyFont="1" applyBorder="1" applyAlignment="1">
      <alignment horizontal="center" vertical="center" wrapText="1"/>
    </xf>
    <xf numFmtId="3" fontId="60" fillId="0" borderId="8" xfId="0" applyNumberFormat="1" applyFont="1" applyBorder="1" applyAlignment="1">
      <alignment horizontal="center" vertical="center" wrapText="1"/>
    </xf>
    <xf numFmtId="3" fontId="60" fillId="0" borderId="9" xfId="0" applyNumberFormat="1" applyFont="1" applyBorder="1" applyAlignment="1">
      <alignment horizontal="center" vertical="center" wrapText="1"/>
    </xf>
    <xf numFmtId="3" fontId="40" fillId="0" borderId="22" xfId="0" applyNumberFormat="1" applyFont="1" applyBorder="1" applyAlignment="1">
      <alignment horizontal="center" vertical="center" shrinkToFit="1"/>
    </xf>
    <xf numFmtId="3" fontId="40" fillId="0" borderId="10" xfId="0" applyNumberFormat="1" applyFont="1" applyBorder="1" applyAlignment="1">
      <alignment horizontal="center" vertical="center" shrinkToFit="1"/>
    </xf>
    <xf numFmtId="3" fontId="40" fillId="0" borderId="13" xfId="0" applyNumberFormat="1" applyFont="1" applyBorder="1" applyAlignment="1">
      <alignment horizontal="center" vertical="center"/>
    </xf>
    <xf numFmtId="3" fontId="40" fillId="0" borderId="14" xfId="0" applyNumberFormat="1" applyFont="1" applyBorder="1" applyAlignment="1">
      <alignment horizontal="center" vertical="center"/>
    </xf>
    <xf numFmtId="3" fontId="40" fillId="0" borderId="19" xfId="0" applyNumberFormat="1" applyFont="1" applyBorder="1" applyAlignment="1">
      <alignment horizontal="center" vertical="center"/>
    </xf>
    <xf numFmtId="3" fontId="40" fillId="0" borderId="5" xfId="0" applyNumberFormat="1" applyFont="1" applyBorder="1" applyAlignment="1">
      <alignment horizontal="center" vertical="center"/>
    </xf>
    <xf numFmtId="0" fontId="40" fillId="0" borderId="8" xfId="7" applyFont="1" applyBorder="1" applyAlignment="1">
      <alignment horizontal="center" vertical="center"/>
    </xf>
    <xf numFmtId="3" fontId="40" fillId="0" borderId="17" xfId="0" applyNumberFormat="1" applyFont="1" applyBorder="1" applyAlignment="1">
      <alignment horizontal="center" vertical="center" wrapText="1" shrinkToFit="1"/>
    </xf>
    <xf numFmtId="3" fontId="40" fillId="0" borderId="9" xfId="0" applyNumberFormat="1" applyFont="1" applyBorder="1" applyAlignment="1">
      <alignment horizontal="center" vertical="center" wrapText="1" shrinkToFit="1"/>
    </xf>
  </cellXfs>
  <cellStyles count="180">
    <cellStyle name="ÅëÈ­ [0]_¼ÕÀÍ¿¹»ê" xfId="12" xr:uid="{00000000-0005-0000-0000-000000000000}"/>
    <cellStyle name="AeE­ [0]_¼OAI¿¹≫e" xfId="13" xr:uid="{00000000-0005-0000-0000-000001000000}"/>
    <cellStyle name="ÅëÈ­ [0]_ÀÎ°Çºñ,¿ÜÁÖºñ" xfId="14" xr:uid="{00000000-0005-0000-0000-000002000000}"/>
    <cellStyle name="AeE­ [0]_AI°Cºn,μμ±Þºn" xfId="15" xr:uid="{00000000-0005-0000-0000-000003000000}"/>
    <cellStyle name="ÅëÈ­ [0]_laroux" xfId="16" xr:uid="{00000000-0005-0000-0000-000004000000}"/>
    <cellStyle name="AeE­ [0]_laroux_1" xfId="17" xr:uid="{00000000-0005-0000-0000-000005000000}"/>
    <cellStyle name="ÅëÈ­ [0]_laroux_1" xfId="18" xr:uid="{00000000-0005-0000-0000-000006000000}"/>
    <cellStyle name="AeE­ [0]_laroux_1_45-09 유통 금융 보험 및 기타서비스(97-109)" xfId="19" xr:uid="{00000000-0005-0000-0000-000007000000}"/>
    <cellStyle name="ÅëÈ­ [0]_laroux_1_45-09 유통 금융 보험 및 기타서비스(97-109)" xfId="20" xr:uid="{00000000-0005-0000-0000-000008000000}"/>
    <cellStyle name="AeE­ [0]_laroux_1_46-06 농림수산업" xfId="21" xr:uid="{00000000-0005-0000-0000-000009000000}"/>
    <cellStyle name="ÅëÈ­ [0]_laroux_1_46-06 농림수산업" xfId="22" xr:uid="{00000000-0005-0000-0000-00000A000000}"/>
    <cellStyle name="AeE­ [0]_laroux_1_99 친환경농산물 인증현황" xfId="23" xr:uid="{00000000-0005-0000-0000-00000B000000}"/>
    <cellStyle name="ÅëÈ­ [0]_laroux_1_99 친환경농산물 인증현황" xfId="24" xr:uid="{00000000-0005-0000-0000-00000C000000}"/>
    <cellStyle name="AeE­ [0]_laroux_2" xfId="25" xr:uid="{00000000-0005-0000-0000-00000D000000}"/>
    <cellStyle name="ÅëÈ­ [0]_laroux_2" xfId="26" xr:uid="{00000000-0005-0000-0000-00000E000000}"/>
    <cellStyle name="AeE­ [0]_laroux_2_41-06농림16" xfId="27" xr:uid="{00000000-0005-0000-0000-00000F000000}"/>
    <cellStyle name="ÅëÈ­ [0]_laroux_2_41-06농림16" xfId="28" xr:uid="{00000000-0005-0000-0000-000010000000}"/>
    <cellStyle name="AeE­ [0]_laroux_2_41-06농림16_45-09 유통 금융 보험 및 기타서비스(97-109)" xfId="29" xr:uid="{00000000-0005-0000-0000-000011000000}"/>
    <cellStyle name="ÅëÈ­ [0]_laroux_2_41-06농림16_45-09 유통 금융 보험 및 기타서비스(97-109)" xfId="30" xr:uid="{00000000-0005-0000-0000-000012000000}"/>
    <cellStyle name="AeE­ [0]_laroux_2_41-06농림16_46-06 농림수산업" xfId="31" xr:uid="{00000000-0005-0000-0000-000013000000}"/>
    <cellStyle name="ÅëÈ­ [0]_laroux_2_41-06농림16_46-06 농림수산업" xfId="32" xr:uid="{00000000-0005-0000-0000-000014000000}"/>
    <cellStyle name="AeE­ [0]_laroux_2_41-06농림16_99 친환경농산물 인증현황" xfId="33" xr:uid="{00000000-0005-0000-0000-000015000000}"/>
    <cellStyle name="ÅëÈ­ [0]_laroux_2_41-06농림16_99 친환경농산물 인증현황" xfId="34" xr:uid="{00000000-0005-0000-0000-000016000000}"/>
    <cellStyle name="AeE­ [0]_laroux_2_41-06농림41" xfId="35" xr:uid="{00000000-0005-0000-0000-000017000000}"/>
    <cellStyle name="ÅëÈ­ [0]_laroux_2_41-06농림41" xfId="36" xr:uid="{00000000-0005-0000-0000-000018000000}"/>
    <cellStyle name="AeE­ [0]_laroux_2_45-09 유통 금융 보험 및 기타서비스(97-109)" xfId="37" xr:uid="{00000000-0005-0000-0000-000019000000}"/>
    <cellStyle name="ÅëÈ­ [0]_laroux_2_45-09 유통 금융 보험 및 기타서비스(97-109)" xfId="38" xr:uid="{00000000-0005-0000-0000-00001A000000}"/>
    <cellStyle name="AeE­ [0]_laroux_2_46-06 농림수산업" xfId="39" xr:uid="{00000000-0005-0000-0000-00001B000000}"/>
    <cellStyle name="ÅëÈ­ [0]_laroux_2_46-06 농림수산업" xfId="40" xr:uid="{00000000-0005-0000-0000-00001C000000}"/>
    <cellStyle name="AeE­ [0]_laroux_2_99 친환경농산물 인증현황" xfId="41" xr:uid="{00000000-0005-0000-0000-00001D000000}"/>
    <cellStyle name="ÅëÈ­ [0]_laroux_2_99 친환경농산물 인증현황" xfId="42" xr:uid="{00000000-0005-0000-0000-00001E000000}"/>
    <cellStyle name="AeE­ [0]_Sheet1" xfId="43" xr:uid="{00000000-0005-0000-0000-00001F000000}"/>
    <cellStyle name="ÅëÈ­ [0]_Sheet1" xfId="44" xr:uid="{00000000-0005-0000-0000-000020000000}"/>
    <cellStyle name="AeE­ [0]_Sheet1_45-09 유통 금융 보험 및 기타서비스(97-109)" xfId="45" xr:uid="{00000000-0005-0000-0000-000021000000}"/>
    <cellStyle name="ÅëÈ­ [0]_Sheet1_45-09 유통 금융 보험 및 기타서비스(97-109)" xfId="46" xr:uid="{00000000-0005-0000-0000-000022000000}"/>
    <cellStyle name="AeE­ [0]_Sheet1_46-06 농림수산업" xfId="47" xr:uid="{00000000-0005-0000-0000-000023000000}"/>
    <cellStyle name="ÅëÈ­ [0]_Sheet1_46-06 농림수산업" xfId="48" xr:uid="{00000000-0005-0000-0000-000024000000}"/>
    <cellStyle name="AeE­ [0]_Sheet1_99 친환경농산물 인증현황" xfId="49" xr:uid="{00000000-0005-0000-0000-000025000000}"/>
    <cellStyle name="ÅëÈ­ [0]_Sheet1_99 친환경농산물 인증현황" xfId="50" xr:uid="{00000000-0005-0000-0000-000026000000}"/>
    <cellStyle name="ÅëÈ­_¼ÕÀÍ¿¹»ê" xfId="51" xr:uid="{00000000-0005-0000-0000-000027000000}"/>
    <cellStyle name="AeE­_¼OAI¿¹≫e" xfId="52" xr:uid="{00000000-0005-0000-0000-000028000000}"/>
    <cellStyle name="ÅëÈ­_ÀÎ°Çºñ,¿ÜÁÖºñ" xfId="53" xr:uid="{00000000-0005-0000-0000-000029000000}"/>
    <cellStyle name="AeE­_AI°Cºn,μμ±Þºn" xfId="54" xr:uid="{00000000-0005-0000-0000-00002A000000}"/>
    <cellStyle name="ÅëÈ­_laroux" xfId="55" xr:uid="{00000000-0005-0000-0000-00002B000000}"/>
    <cellStyle name="AeE­_laroux_1" xfId="56" xr:uid="{00000000-0005-0000-0000-00002C000000}"/>
    <cellStyle name="ÅëÈ­_laroux_1" xfId="57" xr:uid="{00000000-0005-0000-0000-00002D000000}"/>
    <cellStyle name="AeE­_laroux_1_45-09 유통 금융 보험 및 기타서비스(97-109)" xfId="58" xr:uid="{00000000-0005-0000-0000-00002E000000}"/>
    <cellStyle name="ÅëÈ­_laroux_1_45-09 유통 금융 보험 및 기타서비스(97-109)" xfId="59" xr:uid="{00000000-0005-0000-0000-00002F000000}"/>
    <cellStyle name="AeE­_laroux_1_46-06 농림수산업" xfId="60" xr:uid="{00000000-0005-0000-0000-000030000000}"/>
    <cellStyle name="ÅëÈ­_laroux_1_46-06 농림수산업" xfId="61" xr:uid="{00000000-0005-0000-0000-000031000000}"/>
    <cellStyle name="AeE­_laroux_1_99 친환경농산물 인증현황" xfId="62" xr:uid="{00000000-0005-0000-0000-000032000000}"/>
    <cellStyle name="ÅëÈ­_laroux_1_99 친환경농산물 인증현황" xfId="63" xr:uid="{00000000-0005-0000-0000-000033000000}"/>
    <cellStyle name="AeE­_laroux_2" xfId="64" xr:uid="{00000000-0005-0000-0000-000034000000}"/>
    <cellStyle name="ÅëÈ­_laroux_2" xfId="65" xr:uid="{00000000-0005-0000-0000-000035000000}"/>
    <cellStyle name="AeE­_laroux_2_41-06농림16" xfId="66" xr:uid="{00000000-0005-0000-0000-000036000000}"/>
    <cellStyle name="ÅëÈ­_laroux_2_41-06농림16" xfId="67" xr:uid="{00000000-0005-0000-0000-000037000000}"/>
    <cellStyle name="AeE­_laroux_2_41-06농림16_45-09 유통 금융 보험 및 기타서비스(97-109)" xfId="68" xr:uid="{00000000-0005-0000-0000-000038000000}"/>
    <cellStyle name="ÅëÈ­_laroux_2_41-06농림16_45-09 유통 금융 보험 및 기타서비스(97-109)" xfId="69" xr:uid="{00000000-0005-0000-0000-000039000000}"/>
    <cellStyle name="AeE­_laroux_2_41-06농림16_46-06 농림수산업" xfId="70" xr:uid="{00000000-0005-0000-0000-00003A000000}"/>
    <cellStyle name="ÅëÈ­_laroux_2_41-06농림16_46-06 농림수산업" xfId="71" xr:uid="{00000000-0005-0000-0000-00003B000000}"/>
    <cellStyle name="AeE­_laroux_2_41-06농림16_99 친환경농산물 인증현황" xfId="72" xr:uid="{00000000-0005-0000-0000-00003C000000}"/>
    <cellStyle name="ÅëÈ­_laroux_2_41-06농림16_99 친환경농산물 인증현황" xfId="73" xr:uid="{00000000-0005-0000-0000-00003D000000}"/>
    <cellStyle name="AeE­_laroux_2_41-06농림41" xfId="74" xr:uid="{00000000-0005-0000-0000-00003E000000}"/>
    <cellStyle name="ÅëÈ­_laroux_2_41-06농림41" xfId="75" xr:uid="{00000000-0005-0000-0000-00003F000000}"/>
    <cellStyle name="AeE­_laroux_2_45-09 유통 금융 보험 및 기타서비스(97-109)" xfId="76" xr:uid="{00000000-0005-0000-0000-000040000000}"/>
    <cellStyle name="ÅëÈ­_laroux_2_45-09 유통 금융 보험 및 기타서비스(97-109)" xfId="77" xr:uid="{00000000-0005-0000-0000-000041000000}"/>
    <cellStyle name="AeE­_laroux_2_46-06 농림수산업" xfId="78" xr:uid="{00000000-0005-0000-0000-000042000000}"/>
    <cellStyle name="ÅëÈ­_laroux_2_46-06 농림수산업" xfId="79" xr:uid="{00000000-0005-0000-0000-000043000000}"/>
    <cellStyle name="AeE­_laroux_2_99 친환경농산물 인증현황" xfId="80" xr:uid="{00000000-0005-0000-0000-000044000000}"/>
    <cellStyle name="ÅëÈ­_laroux_2_99 친환경농산물 인증현황" xfId="81" xr:uid="{00000000-0005-0000-0000-000045000000}"/>
    <cellStyle name="AeE­_Sheet1" xfId="82" xr:uid="{00000000-0005-0000-0000-000046000000}"/>
    <cellStyle name="ÅëÈ­_Sheet1" xfId="83" xr:uid="{00000000-0005-0000-0000-000047000000}"/>
    <cellStyle name="AeE­_Sheet1_41-06농림16" xfId="84" xr:uid="{00000000-0005-0000-0000-000048000000}"/>
    <cellStyle name="ÅëÈ­_Sheet1_41-06농림16" xfId="85" xr:uid="{00000000-0005-0000-0000-000049000000}"/>
    <cellStyle name="AeE­_Sheet1_41-06농림16_45-09 유통 금융 보험 및 기타서비스(97-109)" xfId="86" xr:uid="{00000000-0005-0000-0000-00004A000000}"/>
    <cellStyle name="ÅëÈ­_Sheet1_41-06농림16_45-09 유통 금융 보험 및 기타서비스(97-109)" xfId="87" xr:uid="{00000000-0005-0000-0000-00004B000000}"/>
    <cellStyle name="AeE­_Sheet1_41-06농림16_46-06 농림수산업" xfId="88" xr:uid="{00000000-0005-0000-0000-00004C000000}"/>
    <cellStyle name="ÅëÈ­_Sheet1_41-06농림16_46-06 농림수산업" xfId="89" xr:uid="{00000000-0005-0000-0000-00004D000000}"/>
    <cellStyle name="AeE­_Sheet1_41-06농림16_99 친환경농산물 인증현황" xfId="90" xr:uid="{00000000-0005-0000-0000-00004E000000}"/>
    <cellStyle name="ÅëÈ­_Sheet1_41-06농림16_99 친환경농산물 인증현황" xfId="91" xr:uid="{00000000-0005-0000-0000-00004F000000}"/>
    <cellStyle name="AeE­_Sheet1_41-06농림41" xfId="92" xr:uid="{00000000-0005-0000-0000-000050000000}"/>
    <cellStyle name="ÅëÈ­_Sheet1_41-06농림41" xfId="93" xr:uid="{00000000-0005-0000-0000-000051000000}"/>
    <cellStyle name="AeE­_Sheet1_45-09 유통 금융 보험 및 기타서비스(97-109)" xfId="94" xr:uid="{00000000-0005-0000-0000-000052000000}"/>
    <cellStyle name="ÅëÈ­_Sheet1_45-09 유통 금융 보험 및 기타서비스(97-109)" xfId="95" xr:uid="{00000000-0005-0000-0000-000053000000}"/>
    <cellStyle name="AeE­_Sheet1_46-06 농림수산업" xfId="96" xr:uid="{00000000-0005-0000-0000-000054000000}"/>
    <cellStyle name="ÅëÈ­_Sheet1_46-06 농림수산업" xfId="97" xr:uid="{00000000-0005-0000-0000-000055000000}"/>
    <cellStyle name="AeE­_Sheet1_99 친환경농산물 인증현황" xfId="98" xr:uid="{00000000-0005-0000-0000-000056000000}"/>
    <cellStyle name="ÅëÈ­_Sheet1_99 친환경농산물 인증현황" xfId="99" xr:uid="{00000000-0005-0000-0000-000057000000}"/>
    <cellStyle name="ÄÞ¸¶ [0]_¼ÕÀÍ¿¹»ê" xfId="100" xr:uid="{00000000-0005-0000-0000-000058000000}"/>
    <cellStyle name="AÞ¸¶ [0]_¼OAI¿¹≫e" xfId="101" xr:uid="{00000000-0005-0000-0000-000059000000}"/>
    <cellStyle name="ÄÞ¸¶ [0]_ÀÎ°Çºñ,¿ÜÁÖºñ" xfId="102" xr:uid="{00000000-0005-0000-0000-00005A000000}"/>
    <cellStyle name="AÞ¸¶ [0]_AI°Cºn,μμ±Þºn" xfId="103" xr:uid="{00000000-0005-0000-0000-00005B000000}"/>
    <cellStyle name="ÄÞ¸¶ [0]_laroux" xfId="104" xr:uid="{00000000-0005-0000-0000-00005C000000}"/>
    <cellStyle name="AÞ¸¶ [0]_laroux_1" xfId="105" xr:uid="{00000000-0005-0000-0000-00005D000000}"/>
    <cellStyle name="ÄÞ¸¶ [0]_laroux_1" xfId="106" xr:uid="{00000000-0005-0000-0000-00005E000000}"/>
    <cellStyle name="AÞ¸¶ [0]_Sheet1" xfId="107" xr:uid="{00000000-0005-0000-0000-00005F000000}"/>
    <cellStyle name="ÄÞ¸¶ [0]_Sheet1" xfId="108" xr:uid="{00000000-0005-0000-0000-000060000000}"/>
    <cellStyle name="AÞ¸¶ [0]_Sheet1_45-09 유통 금융 보험 및 기타서비스(97-109)" xfId="109" xr:uid="{00000000-0005-0000-0000-000061000000}"/>
    <cellStyle name="ÄÞ¸¶ [0]_Sheet1_45-09 유통 금융 보험 및 기타서비스(97-109)" xfId="110" xr:uid="{00000000-0005-0000-0000-000062000000}"/>
    <cellStyle name="AÞ¸¶ [0]_Sheet1_46-06 농림수산업" xfId="111" xr:uid="{00000000-0005-0000-0000-000063000000}"/>
    <cellStyle name="ÄÞ¸¶ [0]_Sheet1_46-06 농림수산업" xfId="112" xr:uid="{00000000-0005-0000-0000-000064000000}"/>
    <cellStyle name="AÞ¸¶ [0]_Sheet1_99 친환경농산물 인증현황" xfId="113" xr:uid="{00000000-0005-0000-0000-000065000000}"/>
    <cellStyle name="ÄÞ¸¶ [0]_Sheet1_99 친환경농산물 인증현황" xfId="114" xr:uid="{00000000-0005-0000-0000-000066000000}"/>
    <cellStyle name="ÄÞ¸¶_¼ÕÀÍ¿¹»ê" xfId="115" xr:uid="{00000000-0005-0000-0000-000067000000}"/>
    <cellStyle name="AÞ¸¶_¼OAI¿¹≫e" xfId="116" xr:uid="{00000000-0005-0000-0000-000068000000}"/>
    <cellStyle name="ÄÞ¸¶_ÀÎ°Çºñ,¿ÜÁÖºñ" xfId="117" xr:uid="{00000000-0005-0000-0000-000069000000}"/>
    <cellStyle name="AÞ¸¶_AI°Cºn,μμ±Þºn" xfId="118" xr:uid="{00000000-0005-0000-0000-00006A000000}"/>
    <cellStyle name="ÄÞ¸¶_laroux" xfId="119" xr:uid="{00000000-0005-0000-0000-00006B000000}"/>
    <cellStyle name="AÞ¸¶_laroux_1" xfId="120" xr:uid="{00000000-0005-0000-0000-00006C000000}"/>
    <cellStyle name="ÄÞ¸¶_laroux_1" xfId="121" xr:uid="{00000000-0005-0000-0000-00006D000000}"/>
    <cellStyle name="AÞ¸¶_Sheet1" xfId="122" xr:uid="{00000000-0005-0000-0000-00006E000000}"/>
    <cellStyle name="ÄÞ¸¶_Sheet1" xfId="123" xr:uid="{00000000-0005-0000-0000-00006F000000}"/>
    <cellStyle name="AÞ¸¶_Sheet1_41-06농림16" xfId="124" xr:uid="{00000000-0005-0000-0000-000070000000}"/>
    <cellStyle name="ÄÞ¸¶_Sheet1_41-06농림16" xfId="125" xr:uid="{00000000-0005-0000-0000-000071000000}"/>
    <cellStyle name="AÞ¸¶_Sheet1_41-06농림16_45-09 유통 금융 보험 및 기타서비스(97-109)" xfId="126" xr:uid="{00000000-0005-0000-0000-000072000000}"/>
    <cellStyle name="ÄÞ¸¶_Sheet1_41-06농림16_45-09 유통 금융 보험 및 기타서비스(97-109)" xfId="127" xr:uid="{00000000-0005-0000-0000-000073000000}"/>
    <cellStyle name="AÞ¸¶_Sheet1_41-06농림16_46-06 농림수산업" xfId="128" xr:uid="{00000000-0005-0000-0000-000074000000}"/>
    <cellStyle name="ÄÞ¸¶_Sheet1_41-06농림16_46-06 농림수산업" xfId="129" xr:uid="{00000000-0005-0000-0000-000075000000}"/>
    <cellStyle name="AÞ¸¶_Sheet1_41-06농림16_99 친환경농산물 인증현황" xfId="130" xr:uid="{00000000-0005-0000-0000-000076000000}"/>
    <cellStyle name="ÄÞ¸¶_Sheet1_41-06농림16_99 친환경농산물 인증현황" xfId="131" xr:uid="{00000000-0005-0000-0000-000077000000}"/>
    <cellStyle name="AÞ¸¶_Sheet1_41-06농림41" xfId="132" xr:uid="{00000000-0005-0000-0000-000078000000}"/>
    <cellStyle name="ÄÞ¸¶_Sheet1_41-06농림41" xfId="133" xr:uid="{00000000-0005-0000-0000-000079000000}"/>
    <cellStyle name="AÞ¸¶_Sheet1_45-09 유통 금융 보험 및 기타서비스(97-109)" xfId="134" xr:uid="{00000000-0005-0000-0000-00007A000000}"/>
    <cellStyle name="ÄÞ¸¶_Sheet1_45-09 유통 금융 보험 및 기타서비스(97-109)" xfId="135" xr:uid="{00000000-0005-0000-0000-00007B000000}"/>
    <cellStyle name="AÞ¸¶_Sheet1_46-06 농림수산업" xfId="136" xr:uid="{00000000-0005-0000-0000-00007C000000}"/>
    <cellStyle name="ÄÞ¸¶_Sheet1_46-06 농림수산업" xfId="137" xr:uid="{00000000-0005-0000-0000-00007D000000}"/>
    <cellStyle name="AÞ¸¶_Sheet1_99 친환경농산물 인증현황" xfId="138" xr:uid="{00000000-0005-0000-0000-00007E000000}"/>
    <cellStyle name="ÄÞ¸¶_Sheet1_99 친환경농산물 인증현황" xfId="139" xr:uid="{00000000-0005-0000-0000-00007F000000}"/>
    <cellStyle name="C￥AØ_¿μ¾÷CoE² " xfId="140" xr:uid="{00000000-0005-0000-0000-000080000000}"/>
    <cellStyle name="Ç¥ÁØ_¼ÕÀÍ¿¹»ê" xfId="141" xr:uid="{00000000-0005-0000-0000-000081000000}"/>
    <cellStyle name="C￥AØ_¼OAI¿¹≫e" xfId="142" xr:uid="{00000000-0005-0000-0000-000082000000}"/>
    <cellStyle name="Ç¥ÁØ_ÀÎ°Çºñ,¿ÜÁÖºñ" xfId="143" xr:uid="{00000000-0005-0000-0000-000083000000}"/>
    <cellStyle name="C￥AØ_AI°Cºn,μμ±Þºn" xfId="144" xr:uid="{00000000-0005-0000-0000-000084000000}"/>
    <cellStyle name="Ç¥ÁØ_laroux" xfId="145" xr:uid="{00000000-0005-0000-0000-000085000000}"/>
    <cellStyle name="C￥AØ_laroux_1" xfId="146" xr:uid="{00000000-0005-0000-0000-000086000000}"/>
    <cellStyle name="Ç¥ÁØ_laroux_1" xfId="147" xr:uid="{00000000-0005-0000-0000-000087000000}"/>
    <cellStyle name="C￥AØ_laroux_1_Sheet1" xfId="148" xr:uid="{00000000-0005-0000-0000-000088000000}"/>
    <cellStyle name="Ç¥ÁØ_laroux_1_Sheet1" xfId="149" xr:uid="{00000000-0005-0000-0000-000089000000}"/>
    <cellStyle name="C￥AØ_laroux_2" xfId="150" xr:uid="{00000000-0005-0000-0000-00008A000000}"/>
    <cellStyle name="Ç¥ÁØ_laroux_2" xfId="151" xr:uid="{00000000-0005-0000-0000-00008B000000}"/>
    <cellStyle name="C￥AØ_laroux_2_Sheet1" xfId="152" xr:uid="{00000000-0005-0000-0000-00008C000000}"/>
    <cellStyle name="Ç¥ÁØ_laroux_2_Sheet1" xfId="153" xr:uid="{00000000-0005-0000-0000-00008D000000}"/>
    <cellStyle name="C￥AØ_laroux_3" xfId="154" xr:uid="{00000000-0005-0000-0000-00008E000000}"/>
    <cellStyle name="Ç¥ÁØ_laroux_3" xfId="155" xr:uid="{00000000-0005-0000-0000-00008F000000}"/>
    <cellStyle name="C￥AØ_laroux_4" xfId="156" xr:uid="{00000000-0005-0000-0000-000090000000}"/>
    <cellStyle name="Ç¥ÁØ_laroux_4" xfId="157" xr:uid="{00000000-0005-0000-0000-000091000000}"/>
    <cellStyle name="C￥AØ_laroux_Sheet1" xfId="158" xr:uid="{00000000-0005-0000-0000-000092000000}"/>
    <cellStyle name="Ç¥ÁØ_laroux_Sheet1" xfId="159" xr:uid="{00000000-0005-0000-0000-000093000000}"/>
    <cellStyle name="C￥AØ_Sheet1" xfId="160" xr:uid="{00000000-0005-0000-0000-000094000000}"/>
    <cellStyle name="Ç¥ÁØ_Sheet1" xfId="161" xr:uid="{00000000-0005-0000-0000-000095000000}"/>
    <cellStyle name="Comma [0]_ SG&amp;A Bridge " xfId="162" xr:uid="{00000000-0005-0000-0000-000096000000}"/>
    <cellStyle name="Comma_ SG&amp;A Bridge " xfId="163" xr:uid="{00000000-0005-0000-0000-000097000000}"/>
    <cellStyle name="Currency [0]_ SG&amp;A Bridge " xfId="164" xr:uid="{00000000-0005-0000-0000-000098000000}"/>
    <cellStyle name="Currency_ SG&amp;A Bridge " xfId="165" xr:uid="{00000000-0005-0000-0000-000099000000}"/>
    <cellStyle name="Date" xfId="166" xr:uid="{00000000-0005-0000-0000-00009A000000}"/>
    <cellStyle name="Fixed" xfId="167" xr:uid="{00000000-0005-0000-0000-00009B000000}"/>
    <cellStyle name="Header1" xfId="168" xr:uid="{00000000-0005-0000-0000-00009C000000}"/>
    <cellStyle name="Header2" xfId="169" xr:uid="{00000000-0005-0000-0000-00009D000000}"/>
    <cellStyle name="HEADING1" xfId="170" xr:uid="{00000000-0005-0000-0000-00009E000000}"/>
    <cellStyle name="HEADING2" xfId="171" xr:uid="{00000000-0005-0000-0000-00009F000000}"/>
    <cellStyle name="Normal_ SG&amp;A Bridge " xfId="172" xr:uid="{00000000-0005-0000-0000-0000A0000000}"/>
    <cellStyle name="Total" xfId="173" xr:uid="{00000000-0005-0000-0000-0000A1000000}"/>
    <cellStyle name="백분율" xfId="175" builtinId="5"/>
    <cellStyle name="뷭?_BOOKSHIP" xfId="1" xr:uid="{00000000-0005-0000-0000-0000A3000000}"/>
    <cellStyle name="쉼표 [0]" xfId="2" builtinId="6"/>
    <cellStyle name="쉼표 [0]_46-08_전기_가스_수도" xfId="3" xr:uid="{00000000-0005-0000-0000-0000A5000000}"/>
    <cellStyle name="쉼표 [0]_50-08 전기 가스 수도" xfId="176" xr:uid="{00000000-0005-0000-0000-0000A6000000}"/>
    <cellStyle name="콤마 [0]_★41-18전국" xfId="4" xr:uid="{00000000-0005-0000-0000-0000A7000000}"/>
    <cellStyle name="콤마 [0]_천기일수" xfId="5" xr:uid="{00000000-0005-0000-0000-0000A8000000}"/>
    <cellStyle name="콤마 [0]_해안선및도서" xfId="6" xr:uid="{00000000-0005-0000-0000-0000A9000000}"/>
    <cellStyle name="콤마 [0]_해안선및도서_46-08_전기_가스_수도" xfId="7" xr:uid="{00000000-0005-0000-0000-0000AA000000}"/>
    <cellStyle name="콤마_★41-18전국" xfId="8" xr:uid="{00000000-0005-0000-0000-0000AB000000}"/>
    <cellStyle name="표준" xfId="0" builtinId="0"/>
    <cellStyle name="표준 2" xfId="9" xr:uid="{00000000-0005-0000-0000-0000AD000000}"/>
    <cellStyle name="표준 2 10" xfId="178" xr:uid="{00000000-0005-0000-0000-0000AE000000}"/>
    <cellStyle name="표준_41-02토지" xfId="10" xr:uid="{00000000-0005-0000-0000-0000AF000000}"/>
    <cellStyle name="표준_48-08 전기 가스 수도" xfId="174" xr:uid="{00000000-0005-0000-0000-0000B0000000}"/>
    <cellStyle name="표준_50-08 전기 가스 수도" xfId="177" xr:uid="{00000000-0005-0000-0000-0000B1000000}"/>
    <cellStyle name="표준_8-7.상수도관" xfId="179" xr:uid="{00000000-0005-0000-0000-0000B2000000}"/>
    <cellStyle name="표준_농업용기구및기계보유 " xfId="11" xr:uid="{00000000-0005-0000-0000-0000B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  <sheetName val="_견적서1"/>
      <sheetName val="03년도_계획"/>
      <sheetName val="전년_대비"/>
      <sheetName val="30단(손보)_(2)"/>
      <sheetName val="방포사(손보)_(2)"/>
      <sheetName val="XL4Poppy_(2)"/>
      <sheetName val="XL4Poppy_(3)"/>
      <sheetName val="장기투자_계획및_예산"/>
      <sheetName val="장기투자_계획_항목별_내용"/>
      <sheetName val="4급_지로"/>
      <sheetName val="계급별현황_(2)"/>
      <sheetName val="07-29기_공개모집병_"/>
      <sheetName val="I_설계조건"/>
      <sheetName val="시약관리"/>
      <sheetName val="LEAD SHEET (K상각후회수율)"/>
      <sheetName val="forecasted_BS"/>
      <sheetName val="forecasted_IS"/>
      <sheetName val="_견적서2"/>
      <sheetName val="03년도_계획1"/>
      <sheetName val="전년_대비1"/>
      <sheetName val="30단(손보)_(2)1"/>
      <sheetName val="방포사(손보)_(2)1"/>
      <sheetName val="XL4Poppy_(2)1"/>
      <sheetName val="XL4Poppy_(3)1"/>
      <sheetName val="장기투자_계획및_예산1"/>
      <sheetName val="장기투자_계획_항목별_내용1"/>
      <sheetName val="4급_지로1"/>
      <sheetName val="계급별현황_(2)1"/>
      <sheetName val="07-29기_공개모집병_1"/>
      <sheetName val="I_설계조건1"/>
      <sheetName val="LEAD_SHEET_(K상각후회수율)"/>
      <sheetName val="일위대가"/>
      <sheetName val="Customer Databas"/>
      <sheetName val="공사개요"/>
      <sheetName val="118.세금과공과"/>
      <sheetName val="FRT_O"/>
      <sheetName val="FAB_I"/>
      <sheetName val="MC총괄표"/>
      <sheetName val="Assumptions"/>
      <sheetName val="소비자가"/>
      <sheetName val="ins"/>
      <sheetName val="재공수합"/>
      <sheetName val="2002년요약"/>
      <sheetName val="관계주식"/>
      <sheetName val="_x0000_È"/>
      <sheetName val="97년추정손익계산서"/>
      <sheetName val="기준자료"/>
      <sheetName val="첨부1"/>
      <sheetName val="SALES(FPL)"/>
      <sheetName val="일위대가목차"/>
      <sheetName val="설계조건"/>
      <sheetName val="Input"/>
      <sheetName val="차수"/>
      <sheetName val="유통망계획"/>
      <sheetName val="97년비품"/>
      <sheetName val="CVT산정"/>
      <sheetName val="Stop"/>
      <sheetName val="TEL"/>
      <sheetName val="Total"/>
      <sheetName val="Comps"/>
      <sheetName val="CAUDIT"/>
      <sheetName val="Table"/>
      <sheetName val="목차"/>
      <sheetName val="REF"/>
      <sheetName val="DATA(BAC)"/>
      <sheetName val="CAL"/>
      <sheetName val="기계내역"/>
      <sheetName val="공통가설"/>
      <sheetName val="4.경비 5.영업외수지"/>
      <sheetName val="DEC_DHDSR0"/>
      <sheetName val="ABUT수량-A1"/>
      <sheetName val="Sheet5"/>
      <sheetName val="PUMP"/>
      <sheetName val="1_當期시산표"/>
      <sheetName val="라이신_NML"/>
      <sheetName val="Proposal"/>
      <sheetName val="Inputs"/>
      <sheetName val="__FDSCACHE__"/>
      <sheetName val="WACC Poland"/>
      <sheetName val="WACC Korea"/>
      <sheetName val="Financial impact"/>
      <sheetName val="Sheet8"/>
      <sheetName val="Actual data"/>
      <sheetName val="견적서"/>
      <sheetName val="8월 부서별 관리판매비실적"/>
      <sheetName val="배부율"/>
      <sheetName val="전사요약"/>
      <sheetName val="전사_PL"/>
      <sheetName val="전사_배부전"/>
      <sheetName val="전사_배부후"/>
      <sheetName val="부서별"/>
      <sheetName val="공통비배부계획"/>
      <sheetName val="배부전"/>
      <sheetName val="부서별(배부후)_계획"/>
      <sheetName val="판매비계획_배부전"/>
      <sheetName val="누계(배부전)"/>
      <sheetName val="빙장비사양"/>
      <sheetName val="장비사양"/>
      <sheetName val="A(1)"/>
      <sheetName val="TS"/>
      <sheetName val="AA200"/>
      <sheetName val="Main"/>
      <sheetName val="XREF"/>
      <sheetName val="Staff Cost"/>
      <sheetName val="Analysis"/>
      <sheetName val="가수금대체"/>
      <sheetName val="제품예산"/>
      <sheetName val="제품별매출"/>
      <sheetName val="제품매출계획연간(04)"/>
      <sheetName val="CODE0"/>
      <sheetName val="손익분석"/>
      <sheetName val="기본자료(재직자)"/>
      <sheetName val="?È"/>
      <sheetName val="잡손실내역"/>
      <sheetName val="손익예상"/>
      <sheetName val="bs"/>
      <sheetName val="[DEC_DH_x0018_[DEC_DHDSR0.xls"/>
      <sheetName val="통신매신매004"/>
      <sheetName val="00000000"/>
      <sheetName val="현장관리비"/>
      <sheetName val="2-2.매출분석"/>
      <sheetName val="계산근거"/>
      <sheetName val="_È"/>
      <sheetName val="정산표"/>
      <sheetName val="채권한전"/>
      <sheetName val="원본"/>
      <sheetName val="갑지"/>
      <sheetName val="RM pallet(2)"/>
      <sheetName val="RM stafel(1)"/>
      <sheetName val="지급어음"/>
      <sheetName val="2004"/>
      <sheetName val="Bloomberg Paste"/>
      <sheetName val="Code"/>
      <sheetName val="직무리스트"/>
      <sheetName val="working"/>
      <sheetName val="총괄매출계획"/>
      <sheetName val="本部A3"/>
      <sheetName val="本部A2"/>
      <sheetName val="BS-E"/>
      <sheetName val="BS요약"/>
      <sheetName val="Bank charge"/>
      <sheetName val="MAR"/>
      <sheetName val="FEB"/>
      <sheetName val="하수급견적대비"/>
      <sheetName val="경비"/>
      <sheetName val="B737"/>
      <sheetName val="우편번호"/>
      <sheetName val="01월TTL"/>
      <sheetName val="한계원가"/>
      <sheetName val="변동인원"/>
      <sheetName val="97센_협"/>
      <sheetName val="WACC"/>
      <sheetName val="ALL"/>
      <sheetName val="Notes "/>
      <sheetName val="노임이"/>
      <sheetName val="갑지(추정)"/>
      <sheetName val="전체"/>
      <sheetName val="공사비집계"/>
      <sheetName val="평가데이터"/>
      <sheetName val="계정code"/>
      <sheetName val="LU"/>
      <sheetName val="기구표"/>
      <sheetName val="건물"/>
      <sheetName val="평가표"/>
      <sheetName val="교육결과"/>
      <sheetName val="PC"/>
      <sheetName val="총원"/>
      <sheetName val="Y-WORK"/>
      <sheetName val="매출"/>
      <sheetName val="Customize Your Purchase Order"/>
      <sheetName val="Purchase Order"/>
      <sheetName val="매입별세금계산서집계표"/>
      <sheetName val="신용카드"/>
      <sheetName val="1ST"/>
      <sheetName val="월별손익"/>
      <sheetName val="전체현황"/>
      <sheetName val="교각̼산"/>
      <sheetName val="Customer_Databas"/>
      <sheetName val="회사정보"/>
      <sheetName val="기준재고"/>
      <sheetName val="내역서"/>
      <sheetName val="#REF"/>
      <sheetName val="HR Final"/>
      <sheetName val="HR"/>
      <sheetName val="영업점별목표산출"/>
      <sheetName val="보증금"/>
      <sheetName val="Xylose-Aug"/>
      <sheetName val="History input"/>
      <sheetName val="Financial statements"/>
      <sheetName val="일위대가목록"/>
      <sheetName val="분류항목"/>
      <sheetName val="실행철강하도"/>
      <sheetName val="data"/>
      <sheetName val="CJE"/>
      <sheetName val="공문 "/>
      <sheetName val="환율change"/>
      <sheetName val="환율"/>
      <sheetName val="신전산소항목시산표(5월)"/>
      <sheetName val="97KJIST"/>
      <sheetName val="T6-6(2)"/>
      <sheetName val="HISTORICAL"/>
      <sheetName val="FORECASTING"/>
      <sheetName val="기초코드"/>
      <sheetName val="재무가정"/>
      <sheetName val="11월업적급(FIS)"/>
      <sheetName val="626TD(COLOR)"/>
      <sheetName val="2004년전체승무원"/>
      <sheetName val="DISTTB"/>
      <sheetName val="INOBTB"/>
      <sheetName val="Condition"/>
      <sheetName val="현금및예치금-기말"/>
      <sheetName val="96월경계 (2)"/>
      <sheetName val="수입"/>
      <sheetName val="분기별데이타"/>
      <sheetName val="월별데이타"/>
      <sheetName val="기타계열"/>
      <sheetName val="대출금-8"/>
      <sheetName val="Template"/>
      <sheetName val="부대대비"/>
      <sheetName val="냉연집계"/>
      <sheetName val="KY.LEE"/>
      <sheetName val="제조원가"/>
      <sheetName val="통장출금액"/>
      <sheetName val="목표세부명세"/>
      <sheetName val="위원회결의"/>
      <sheetName val="심사반합의체"/>
      <sheetName val="부의서"/>
      <sheetName val="이사회부의서"/>
      <sheetName val="계열재무"/>
      <sheetName val="여신담보현황"/>
      <sheetName val="여신 (2)"/>
      <sheetName val="담보"/>
      <sheetName val="손익영향"/>
      <sheetName val="재무현황요약"/>
      <sheetName val="실사요약"/>
      <sheetName val="실사요약수정"/>
      <sheetName val="회사현황(1)"/>
      <sheetName val="회사현황"/>
      <sheetName val="회사현황 (2)"/>
      <sheetName val="2001상반기"/>
      <sheetName val="재무현황"/>
      <sheetName val="승인신청서"/>
      <sheetName val="심사의견1"/>
      <sheetName val="PLarp"/>
      <sheetName val="월별생산"/>
      <sheetName val="설계내역서"/>
      <sheetName val="B767"/>
      <sheetName val="Assignment"/>
      <sheetName val="실행내역"/>
      <sheetName val="1-1"/>
      <sheetName val="QMCT"/>
      <sheetName val="6호기"/>
      <sheetName val="목표관리모델(누적)"/>
      <sheetName val="BUS제원1"/>
      <sheetName val="Variables"/>
      <sheetName val="기준정보"/>
      <sheetName val="재1"/>
      <sheetName val="pivot monthly"/>
      <sheetName val="Debt"/>
      <sheetName val="PILOT품"/>
      <sheetName val="M96현황-동아"/>
      <sheetName val="96제조"/>
      <sheetName val="Normal Case"/>
      <sheetName val="0-Basics"/>
      <sheetName val="Header"/>
      <sheetName val="sapactivexlhiddensheet"/>
      <sheetName val="일반관리1"/>
      <sheetName val="Data&amp;Result"/>
      <sheetName val="재고자산명세"/>
      <sheetName val="제조원가(확인)"/>
      <sheetName val="Control Sheet"/>
      <sheetName val="MARCsheet"/>
      <sheetName val="95WBS"/>
      <sheetName val="대비"/>
      <sheetName val="FAB별"/>
      <sheetName val="FACTOR"/>
      <sheetName val="차량구입"/>
      <sheetName val="MN2G"/>
      <sheetName val="데이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 refreshError="1"/>
      <sheetData sheetId="274" refreshError="1"/>
      <sheetData sheetId="275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 refreshError="1"/>
      <sheetData sheetId="284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/>
      <sheetData sheetId="393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  <sheetName val="1_인구및세대"/>
      <sheetName val="2_국적별외국인_"/>
      <sheetName val="3_각세(외제)"/>
      <sheetName val="4_5세(외제)"/>
      <sheetName val="5_5세외국인"/>
      <sheetName val="6_각세말소자"/>
      <sheetName val="1-1포천-동별-인구및세대_"/>
      <sheetName val="1_인구및세대1"/>
      <sheetName val="2_국적별외국인_1"/>
      <sheetName val="3_각세(외제)1"/>
      <sheetName val="4_5세(외제)1"/>
      <sheetName val="5_5세외국인1"/>
      <sheetName val="6_각세말소자1"/>
      <sheetName val="1-1포천-동별-인구및세대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</sheetPr>
  <dimension ref="A1:R235"/>
  <sheetViews>
    <sheetView view="pageBreakPreview" topLeftCell="A23" zoomScaleNormal="85" zoomScaleSheetLayoutView="85" workbookViewId="0">
      <selection activeCell="B31" sqref="B31"/>
    </sheetView>
  </sheetViews>
  <sheetFormatPr defaultColWidth="9" defaultRowHeight="19.2"/>
  <cols>
    <col min="1" max="1" width="8.19921875" style="48" customWidth="1"/>
    <col min="2" max="2" width="10.69921875" style="49" customWidth="1"/>
    <col min="3" max="3" width="7.8984375" style="50" bestFit="1" customWidth="1"/>
    <col min="4" max="4" width="8.8984375" style="49" customWidth="1"/>
    <col min="5" max="5" width="8" style="49" customWidth="1"/>
    <col min="6" max="6" width="8.09765625" style="49" customWidth="1"/>
    <col min="7" max="7" width="7.19921875" style="49" customWidth="1"/>
    <col min="8" max="8" width="8.3984375" style="49" customWidth="1"/>
    <col min="9" max="9" width="8" style="49" customWidth="1"/>
    <col min="10" max="10" width="10.5" style="49" bestFit="1" customWidth="1"/>
    <col min="11" max="11" width="7.8984375" style="51" customWidth="1"/>
    <col min="12" max="12" width="8.3984375" style="45" customWidth="1"/>
    <col min="13" max="13" width="8" style="51" customWidth="1"/>
    <col min="14" max="14" width="7.19921875" style="49" customWidth="1"/>
    <col min="15" max="15" width="7.8984375" style="51" customWidth="1"/>
    <col min="16" max="16" width="9.59765625" style="49" customWidth="1"/>
    <col min="17" max="17" width="8.3984375" style="51" customWidth="1"/>
    <col min="18" max="18" width="7.3984375" style="48" customWidth="1"/>
    <col min="19" max="16384" width="9" style="48"/>
  </cols>
  <sheetData>
    <row r="1" spans="1:18" s="20" customFormat="1" ht="24.9" customHeight="1">
      <c r="A1" s="17"/>
      <c r="B1" s="18"/>
      <c r="C1" s="19"/>
      <c r="D1" s="18"/>
      <c r="E1" s="18"/>
      <c r="F1" s="18"/>
      <c r="G1" s="18"/>
      <c r="H1" s="18"/>
      <c r="I1" s="18"/>
      <c r="J1" s="18" t="s">
        <v>66</v>
      </c>
      <c r="K1" s="18"/>
      <c r="L1" s="18"/>
      <c r="M1" s="18"/>
      <c r="N1" s="18"/>
      <c r="O1" s="18"/>
      <c r="P1" s="18"/>
      <c r="Q1" s="18"/>
      <c r="R1" s="17"/>
    </row>
    <row r="2" spans="1:18" s="24" customFormat="1" ht="20.100000000000001" customHeight="1">
      <c r="A2" s="21" t="s">
        <v>0</v>
      </c>
      <c r="B2" s="22"/>
      <c r="C2" s="23"/>
      <c r="D2" s="22"/>
      <c r="E2" s="22"/>
      <c r="F2" s="22"/>
      <c r="G2" s="22"/>
      <c r="H2" s="22"/>
      <c r="I2" s="22"/>
      <c r="J2" s="22" t="s">
        <v>67</v>
      </c>
      <c r="K2" s="22"/>
      <c r="L2" s="22"/>
      <c r="M2" s="22"/>
      <c r="N2" s="22"/>
      <c r="O2" s="22"/>
      <c r="P2" s="22"/>
      <c r="Q2" s="22"/>
      <c r="R2" s="21"/>
    </row>
    <row r="3" spans="1:18" s="31" customFormat="1" ht="20.100000000000001" customHeight="1" thickBot="1">
      <c r="A3" s="25" t="s">
        <v>57</v>
      </c>
      <c r="B3" s="26"/>
      <c r="C3" s="27"/>
      <c r="D3" s="26"/>
      <c r="E3" s="26"/>
      <c r="F3" s="26"/>
      <c r="G3" s="26"/>
      <c r="H3" s="26"/>
      <c r="I3" s="26"/>
      <c r="J3" s="26"/>
      <c r="K3" s="28"/>
      <c r="L3" s="29"/>
      <c r="M3" s="28"/>
      <c r="N3" s="26"/>
      <c r="O3" s="28"/>
      <c r="P3" s="26"/>
      <c r="Q3" s="28"/>
      <c r="R3" s="30" t="s">
        <v>1</v>
      </c>
    </row>
    <row r="4" spans="1:18" s="31" customFormat="1" ht="18" customHeight="1" thickTop="1">
      <c r="A4" s="307" t="s">
        <v>2</v>
      </c>
      <c r="B4" s="94" t="s">
        <v>3</v>
      </c>
      <c r="C4" s="103"/>
      <c r="D4" s="94" t="s">
        <v>4</v>
      </c>
      <c r="E4" s="104"/>
      <c r="F4" s="94" t="s">
        <v>5</v>
      </c>
      <c r="G4" s="104"/>
      <c r="H4" s="94" t="s">
        <v>6</v>
      </c>
      <c r="I4" s="105"/>
      <c r="J4" s="106" t="s">
        <v>58</v>
      </c>
      <c r="K4" s="95"/>
      <c r="L4" s="95"/>
      <c r="M4" s="95"/>
      <c r="N4" s="95"/>
      <c r="O4" s="95"/>
      <c r="P4" s="95"/>
      <c r="Q4" s="107"/>
      <c r="R4" s="308" t="s">
        <v>7</v>
      </c>
    </row>
    <row r="5" spans="1:18" s="31" customFormat="1" ht="15" customHeight="1">
      <c r="A5" s="108"/>
      <c r="B5" s="80"/>
      <c r="C5" s="79" t="s">
        <v>8</v>
      </c>
      <c r="D5" s="109"/>
      <c r="E5" s="96" t="s">
        <v>8</v>
      </c>
      <c r="F5" s="109"/>
      <c r="G5" s="79" t="s">
        <v>8</v>
      </c>
      <c r="H5" s="109"/>
      <c r="I5" s="16" t="s">
        <v>8</v>
      </c>
      <c r="J5" s="80" t="s">
        <v>9</v>
      </c>
      <c r="K5" s="110"/>
      <c r="L5" s="111" t="s">
        <v>10</v>
      </c>
      <c r="M5" s="107"/>
      <c r="N5" s="94" t="s">
        <v>11</v>
      </c>
      <c r="O5" s="104"/>
      <c r="P5" s="94" t="s">
        <v>12</v>
      </c>
      <c r="Q5" s="110"/>
      <c r="R5" s="112"/>
    </row>
    <row r="6" spans="1:18" s="31" customFormat="1" ht="39.6">
      <c r="A6" s="108"/>
      <c r="B6" s="80"/>
      <c r="C6" s="81" t="s">
        <v>13</v>
      </c>
      <c r="D6" s="109"/>
      <c r="E6" s="81" t="s">
        <v>13</v>
      </c>
      <c r="F6" s="109"/>
      <c r="G6" s="81" t="s">
        <v>13</v>
      </c>
      <c r="H6" s="109"/>
      <c r="I6" s="16" t="s">
        <v>13</v>
      </c>
      <c r="J6" s="97"/>
      <c r="K6" s="32" t="s">
        <v>59</v>
      </c>
      <c r="L6" s="33" t="s">
        <v>65</v>
      </c>
      <c r="M6" s="32" t="s">
        <v>59</v>
      </c>
      <c r="N6" s="111"/>
      <c r="O6" s="32" t="s">
        <v>59</v>
      </c>
      <c r="P6" s="80"/>
      <c r="Q6" s="32" t="s">
        <v>59</v>
      </c>
      <c r="R6" s="112"/>
    </row>
    <row r="7" spans="1:18" s="39" customFormat="1" ht="23.25" customHeight="1">
      <c r="A7" s="113" t="s">
        <v>14</v>
      </c>
      <c r="B7" s="34" t="s">
        <v>15</v>
      </c>
      <c r="C7" s="35" t="s">
        <v>70</v>
      </c>
      <c r="D7" s="36" t="s">
        <v>16</v>
      </c>
      <c r="E7" s="34" t="s">
        <v>70</v>
      </c>
      <c r="F7" s="37" t="s">
        <v>17</v>
      </c>
      <c r="G7" s="34" t="s">
        <v>70</v>
      </c>
      <c r="H7" s="37" t="s">
        <v>18</v>
      </c>
      <c r="I7" s="38" t="s">
        <v>70</v>
      </c>
      <c r="J7" s="34" t="s">
        <v>71</v>
      </c>
      <c r="K7" s="35" t="s">
        <v>70</v>
      </c>
      <c r="L7" s="36" t="s">
        <v>72</v>
      </c>
      <c r="M7" s="34" t="s">
        <v>70</v>
      </c>
      <c r="N7" s="35" t="s">
        <v>19</v>
      </c>
      <c r="O7" s="35" t="s">
        <v>70</v>
      </c>
      <c r="P7" s="34" t="s">
        <v>73</v>
      </c>
      <c r="Q7" s="35" t="s">
        <v>70</v>
      </c>
      <c r="R7" s="114" t="s">
        <v>20</v>
      </c>
    </row>
    <row r="8" spans="1:18" s="39" customFormat="1" ht="48" customHeight="1">
      <c r="A8" s="115">
        <v>2011</v>
      </c>
      <c r="B8" s="116">
        <f>SUM(D8,F8,H8,J8)</f>
        <v>2004948</v>
      </c>
      <c r="C8" s="117">
        <v>100</v>
      </c>
      <c r="D8" s="118">
        <v>203688</v>
      </c>
      <c r="E8" s="117">
        <v>0.10159265975975437</v>
      </c>
      <c r="F8" s="118">
        <v>83640</v>
      </c>
      <c r="G8" s="119">
        <v>4.17167926549716E-2</v>
      </c>
      <c r="H8" s="118">
        <v>534217</v>
      </c>
      <c r="I8" s="117">
        <v>0.26644930442086279</v>
      </c>
      <c r="J8" s="118">
        <v>1183403</v>
      </c>
      <c r="K8" s="117">
        <v>0.59024124316441129</v>
      </c>
      <c r="L8" s="118">
        <v>55864</v>
      </c>
      <c r="M8" s="117">
        <v>2.7863066772804083E-2</v>
      </c>
      <c r="N8" s="118">
        <v>17816</v>
      </c>
      <c r="O8" s="117">
        <v>8.8860159964248443E-3</v>
      </c>
      <c r="P8" s="118">
        <v>1109723</v>
      </c>
      <c r="Q8" s="121">
        <v>0.55349216039518234</v>
      </c>
      <c r="R8" s="120">
        <v>2011</v>
      </c>
    </row>
    <row r="9" spans="1:18" s="39" customFormat="1" ht="48" customHeight="1">
      <c r="A9" s="122">
        <v>2012</v>
      </c>
      <c r="B9" s="116">
        <v>2041103</v>
      </c>
      <c r="C9" s="117">
        <v>100</v>
      </c>
      <c r="D9" s="118">
        <v>205343</v>
      </c>
      <c r="E9" s="117">
        <v>10.1</v>
      </c>
      <c r="F9" s="118">
        <v>91143</v>
      </c>
      <c r="G9" s="119">
        <v>4.5</v>
      </c>
      <c r="H9" s="118">
        <v>563719</v>
      </c>
      <c r="I9" s="117">
        <v>27.6</v>
      </c>
      <c r="J9" s="118">
        <v>1180898</v>
      </c>
      <c r="K9" s="117">
        <v>57.9</v>
      </c>
      <c r="L9" s="118">
        <v>65184</v>
      </c>
      <c r="M9" s="117">
        <v>3.2</v>
      </c>
      <c r="N9" s="118">
        <v>16254</v>
      </c>
      <c r="O9" s="117">
        <v>0.8</v>
      </c>
      <c r="P9" s="118">
        <v>1099460</v>
      </c>
      <c r="Q9" s="121">
        <v>53.9</v>
      </c>
      <c r="R9" s="120">
        <v>2012</v>
      </c>
    </row>
    <row r="10" spans="1:18" s="130" customFormat="1" ht="21" hidden="1" customHeight="1">
      <c r="A10" s="123">
        <v>2012</v>
      </c>
      <c r="B10" s="124"/>
      <c r="C10" s="125"/>
      <c r="D10" s="126"/>
      <c r="E10" s="125"/>
      <c r="F10" s="127"/>
      <c r="G10" s="125"/>
      <c r="H10" s="127"/>
      <c r="I10" s="125"/>
      <c r="J10" s="127"/>
      <c r="K10" s="125"/>
      <c r="L10" s="127"/>
      <c r="M10" s="125"/>
      <c r="N10" s="127"/>
      <c r="O10" s="125"/>
      <c r="P10" s="127"/>
      <c r="Q10" s="128"/>
      <c r="R10" s="129">
        <v>2012</v>
      </c>
    </row>
    <row r="11" spans="1:18" s="39" customFormat="1" ht="21" hidden="1" customHeight="1">
      <c r="A11" s="131" t="s">
        <v>282</v>
      </c>
      <c r="B11" s="116"/>
      <c r="C11" s="132"/>
      <c r="D11" s="133"/>
      <c r="E11" s="132"/>
      <c r="F11" s="118"/>
      <c r="G11" s="132"/>
      <c r="H11" s="118"/>
      <c r="I11" s="132"/>
      <c r="J11" s="118"/>
      <c r="K11" s="132"/>
      <c r="L11" s="118"/>
      <c r="M11" s="132"/>
      <c r="N11" s="118"/>
      <c r="O11" s="132"/>
      <c r="P11" s="118"/>
      <c r="Q11" s="134"/>
      <c r="R11" s="135" t="s">
        <v>21</v>
      </c>
    </row>
    <row r="12" spans="1:18" s="39" customFormat="1" ht="21" hidden="1" customHeight="1">
      <c r="A12" s="131" t="s">
        <v>283</v>
      </c>
      <c r="B12" s="116"/>
      <c r="C12" s="132"/>
      <c r="D12" s="136"/>
      <c r="E12" s="132"/>
      <c r="F12" s="137"/>
      <c r="G12" s="132"/>
      <c r="H12" s="137"/>
      <c r="I12" s="132"/>
      <c r="J12" s="118"/>
      <c r="K12" s="132"/>
      <c r="L12" s="137"/>
      <c r="M12" s="132"/>
      <c r="N12" s="137"/>
      <c r="O12" s="132"/>
      <c r="P12" s="137"/>
      <c r="Q12" s="134"/>
      <c r="R12" s="135" t="s">
        <v>22</v>
      </c>
    </row>
    <row r="13" spans="1:18" s="39" customFormat="1" ht="21" hidden="1" customHeight="1">
      <c r="A13" s="131" t="s">
        <v>284</v>
      </c>
      <c r="B13" s="116"/>
      <c r="C13" s="132"/>
      <c r="D13" s="136"/>
      <c r="E13" s="132"/>
      <c r="F13" s="137"/>
      <c r="G13" s="132"/>
      <c r="H13" s="137"/>
      <c r="I13" s="132"/>
      <c r="J13" s="118"/>
      <c r="K13" s="132"/>
      <c r="L13" s="137"/>
      <c r="M13" s="132"/>
      <c r="N13" s="137"/>
      <c r="O13" s="132"/>
      <c r="P13" s="137"/>
      <c r="Q13" s="134"/>
      <c r="R13" s="135" t="s">
        <v>23</v>
      </c>
    </row>
    <row r="14" spans="1:18" s="39" customFormat="1" ht="21" hidden="1" customHeight="1">
      <c r="A14" s="131" t="s">
        <v>285</v>
      </c>
      <c r="B14" s="116"/>
      <c r="C14" s="132"/>
      <c r="D14" s="136"/>
      <c r="E14" s="132"/>
      <c r="F14" s="137"/>
      <c r="G14" s="132"/>
      <c r="H14" s="137"/>
      <c r="I14" s="132"/>
      <c r="J14" s="118"/>
      <c r="K14" s="132"/>
      <c r="L14" s="137"/>
      <c r="M14" s="132"/>
      <c r="N14" s="137"/>
      <c r="O14" s="132"/>
      <c r="P14" s="137"/>
      <c r="Q14" s="134"/>
      <c r="R14" s="135" t="s">
        <v>24</v>
      </c>
    </row>
    <row r="15" spans="1:18" s="39" customFormat="1" ht="21" hidden="1" customHeight="1">
      <c r="A15" s="131" t="s">
        <v>286</v>
      </c>
      <c r="B15" s="116"/>
      <c r="C15" s="132"/>
      <c r="D15" s="136"/>
      <c r="E15" s="132"/>
      <c r="F15" s="137"/>
      <c r="G15" s="132"/>
      <c r="H15" s="137"/>
      <c r="I15" s="132"/>
      <c r="J15" s="118"/>
      <c r="K15" s="132"/>
      <c r="L15" s="137"/>
      <c r="M15" s="132"/>
      <c r="N15" s="137"/>
      <c r="O15" s="132"/>
      <c r="P15" s="137"/>
      <c r="Q15" s="134"/>
      <c r="R15" s="135" t="s">
        <v>25</v>
      </c>
    </row>
    <row r="16" spans="1:18" s="39" customFormat="1" ht="21" hidden="1" customHeight="1">
      <c r="A16" s="131" t="s">
        <v>287</v>
      </c>
      <c r="B16" s="116"/>
      <c r="C16" s="132"/>
      <c r="D16" s="136"/>
      <c r="E16" s="132"/>
      <c r="F16" s="137"/>
      <c r="G16" s="132"/>
      <c r="H16" s="137"/>
      <c r="I16" s="132"/>
      <c r="J16" s="118"/>
      <c r="K16" s="132"/>
      <c r="L16" s="137"/>
      <c r="M16" s="132"/>
      <c r="N16" s="137"/>
      <c r="O16" s="132"/>
      <c r="P16" s="137"/>
      <c r="Q16" s="134"/>
      <c r="R16" s="135" t="s">
        <v>288</v>
      </c>
    </row>
    <row r="17" spans="1:18" s="39" customFormat="1" ht="21" hidden="1" customHeight="1">
      <c r="A17" s="131" t="s">
        <v>289</v>
      </c>
      <c r="B17" s="116"/>
      <c r="C17" s="132"/>
      <c r="D17" s="136"/>
      <c r="E17" s="132"/>
      <c r="F17" s="137"/>
      <c r="G17" s="132"/>
      <c r="H17" s="137"/>
      <c r="I17" s="132"/>
      <c r="J17" s="118"/>
      <c r="K17" s="132"/>
      <c r="L17" s="137"/>
      <c r="M17" s="132"/>
      <c r="N17" s="137"/>
      <c r="O17" s="132"/>
      <c r="P17" s="137"/>
      <c r="Q17" s="134"/>
      <c r="R17" s="135" t="s">
        <v>290</v>
      </c>
    </row>
    <row r="18" spans="1:18" s="39" customFormat="1" ht="21" hidden="1" customHeight="1">
      <c r="A18" s="131" t="s">
        <v>291</v>
      </c>
      <c r="B18" s="116"/>
      <c r="C18" s="132"/>
      <c r="D18" s="136"/>
      <c r="E18" s="132"/>
      <c r="F18" s="137"/>
      <c r="G18" s="132"/>
      <c r="H18" s="137"/>
      <c r="I18" s="132"/>
      <c r="J18" s="118"/>
      <c r="K18" s="132"/>
      <c r="L18" s="137"/>
      <c r="M18" s="132"/>
      <c r="N18" s="137"/>
      <c r="O18" s="132"/>
      <c r="P18" s="137"/>
      <c r="Q18" s="134"/>
      <c r="R18" s="135" t="s">
        <v>26</v>
      </c>
    </row>
    <row r="19" spans="1:18" s="39" customFormat="1" ht="21" hidden="1" customHeight="1">
      <c r="A19" s="131" t="s">
        <v>292</v>
      </c>
      <c r="B19" s="116"/>
      <c r="C19" s="132"/>
      <c r="D19" s="136"/>
      <c r="E19" s="132"/>
      <c r="F19" s="137"/>
      <c r="G19" s="132"/>
      <c r="H19" s="137"/>
      <c r="I19" s="132"/>
      <c r="J19" s="118"/>
      <c r="K19" s="132"/>
      <c r="L19" s="137"/>
      <c r="M19" s="132"/>
      <c r="N19" s="137"/>
      <c r="O19" s="132"/>
      <c r="P19" s="137"/>
      <c r="Q19" s="134"/>
      <c r="R19" s="135" t="s">
        <v>293</v>
      </c>
    </row>
    <row r="20" spans="1:18" s="39" customFormat="1" ht="21" hidden="1" customHeight="1">
      <c r="A20" s="131" t="s">
        <v>294</v>
      </c>
      <c r="B20" s="116"/>
      <c r="C20" s="132"/>
      <c r="D20" s="136"/>
      <c r="E20" s="132"/>
      <c r="F20" s="137"/>
      <c r="G20" s="132"/>
      <c r="H20" s="137"/>
      <c r="I20" s="132"/>
      <c r="J20" s="118"/>
      <c r="K20" s="132"/>
      <c r="L20" s="137"/>
      <c r="M20" s="132"/>
      <c r="N20" s="137"/>
      <c r="O20" s="132"/>
      <c r="P20" s="137"/>
      <c r="Q20" s="134"/>
      <c r="R20" s="135" t="s">
        <v>27</v>
      </c>
    </row>
    <row r="21" spans="1:18" s="39" customFormat="1" ht="21" hidden="1" customHeight="1">
      <c r="A21" s="131" t="s">
        <v>295</v>
      </c>
      <c r="B21" s="116"/>
      <c r="C21" s="132"/>
      <c r="D21" s="136"/>
      <c r="E21" s="132"/>
      <c r="F21" s="137"/>
      <c r="G21" s="132"/>
      <c r="H21" s="137"/>
      <c r="I21" s="132"/>
      <c r="J21" s="118"/>
      <c r="K21" s="132"/>
      <c r="L21" s="137"/>
      <c r="M21" s="132"/>
      <c r="N21" s="137"/>
      <c r="O21" s="132"/>
      <c r="P21" s="137"/>
      <c r="Q21" s="134"/>
      <c r="R21" s="135" t="s">
        <v>28</v>
      </c>
    </row>
    <row r="22" spans="1:18" s="39" customFormat="1" ht="21" hidden="1" customHeight="1">
      <c r="A22" s="131" t="s">
        <v>296</v>
      </c>
      <c r="B22" s="138"/>
      <c r="C22" s="139"/>
      <c r="D22" s="140"/>
      <c r="E22" s="139"/>
      <c r="F22" s="141"/>
      <c r="G22" s="139"/>
      <c r="H22" s="141"/>
      <c r="I22" s="139"/>
      <c r="J22" s="142"/>
      <c r="K22" s="139"/>
      <c r="L22" s="141"/>
      <c r="M22" s="139"/>
      <c r="N22" s="141"/>
      <c r="O22" s="139"/>
      <c r="P22" s="141"/>
      <c r="Q22" s="143"/>
      <c r="R22" s="135" t="s">
        <v>29</v>
      </c>
    </row>
    <row r="23" spans="1:18" s="39" customFormat="1" ht="48" customHeight="1">
      <c r="A23" s="115">
        <v>2013</v>
      </c>
      <c r="B23" s="116">
        <v>2060150</v>
      </c>
      <c r="C23" s="117">
        <v>100</v>
      </c>
      <c r="D23" s="118">
        <v>203432</v>
      </c>
      <c r="E23" s="117">
        <v>9.9</v>
      </c>
      <c r="F23" s="118">
        <v>100421</v>
      </c>
      <c r="G23" s="119">
        <v>4.9000000000000004</v>
      </c>
      <c r="H23" s="118">
        <v>584886</v>
      </c>
      <c r="I23" s="117">
        <v>28.4</v>
      </c>
      <c r="J23" s="118">
        <v>1171411</v>
      </c>
      <c r="K23" s="117">
        <v>56.9</v>
      </c>
      <c r="L23" s="118">
        <v>74390</v>
      </c>
      <c r="M23" s="117">
        <v>3.6</v>
      </c>
      <c r="N23" s="118">
        <v>22131</v>
      </c>
      <c r="O23" s="117">
        <v>1.1000000000000001</v>
      </c>
      <c r="P23" s="118">
        <v>1074890</v>
      </c>
      <c r="Q23" s="121">
        <v>52.2</v>
      </c>
      <c r="R23" s="120">
        <v>2013</v>
      </c>
    </row>
    <row r="24" spans="1:18" s="39" customFormat="1" ht="48" customHeight="1">
      <c r="A24" s="115">
        <v>2014</v>
      </c>
      <c r="B24" s="116">
        <v>2026125</v>
      </c>
      <c r="C24" s="117">
        <v>100</v>
      </c>
      <c r="D24" s="118">
        <v>200439</v>
      </c>
      <c r="E24" s="117">
        <v>9.9</v>
      </c>
      <c r="F24" s="118">
        <v>97161</v>
      </c>
      <c r="G24" s="119">
        <v>4.8</v>
      </c>
      <c r="H24" s="118">
        <v>559099</v>
      </c>
      <c r="I24" s="117">
        <v>27.6</v>
      </c>
      <c r="J24" s="118">
        <v>1169426</v>
      </c>
      <c r="K24" s="117">
        <v>57.7</v>
      </c>
      <c r="L24" s="118">
        <v>70230</v>
      </c>
      <c r="M24" s="117">
        <v>3.5</v>
      </c>
      <c r="N24" s="118">
        <v>25884</v>
      </c>
      <c r="O24" s="117">
        <v>1.3</v>
      </c>
      <c r="P24" s="118">
        <v>1073312</v>
      </c>
      <c r="Q24" s="121">
        <v>53</v>
      </c>
      <c r="R24" s="120">
        <v>2014</v>
      </c>
    </row>
    <row r="25" spans="1:18" s="39" customFormat="1" ht="48" customHeight="1">
      <c r="A25" s="115">
        <v>2015</v>
      </c>
      <c r="B25" s="116">
        <v>2040776</v>
      </c>
      <c r="C25" s="117">
        <v>100</v>
      </c>
      <c r="D25" s="118">
        <v>205867</v>
      </c>
      <c r="E25" s="117">
        <v>10.087682332602892</v>
      </c>
      <c r="F25" s="118">
        <v>97992</v>
      </c>
      <c r="G25" s="119">
        <v>4.8017028816489411</v>
      </c>
      <c r="H25" s="118">
        <v>565713</v>
      </c>
      <c r="I25" s="117">
        <v>27.720484756778795</v>
      </c>
      <c r="J25" s="118">
        <v>1171204</v>
      </c>
      <c r="K25" s="117">
        <v>57.390130028969381</v>
      </c>
      <c r="L25" s="118">
        <v>68538</v>
      </c>
      <c r="M25" s="117">
        <v>3.3584283625444438</v>
      </c>
      <c r="N25" s="118">
        <v>25420</v>
      </c>
      <c r="O25" s="117">
        <v>1.2456046131471559</v>
      </c>
      <c r="P25" s="118">
        <v>1077246</v>
      </c>
      <c r="Q25" s="121">
        <v>52.786097053277771</v>
      </c>
      <c r="R25" s="120">
        <v>2015</v>
      </c>
    </row>
    <row r="26" spans="1:18" s="130" customFormat="1" ht="48" customHeight="1">
      <c r="A26" s="115">
        <v>2016</v>
      </c>
      <c r="B26" s="116">
        <v>2110228</v>
      </c>
      <c r="C26" s="117">
        <v>100</v>
      </c>
      <c r="D26" s="118">
        <v>212786</v>
      </c>
      <c r="E26" s="117">
        <v>10.1</v>
      </c>
      <c r="F26" s="118">
        <v>99599</v>
      </c>
      <c r="G26" s="119">
        <v>4.7</v>
      </c>
      <c r="H26" s="118">
        <v>595260</v>
      </c>
      <c r="I26" s="117">
        <v>28.2</v>
      </c>
      <c r="J26" s="118">
        <v>1202583</v>
      </c>
      <c r="K26" s="117">
        <v>57</v>
      </c>
      <c r="L26" s="118">
        <v>73389</v>
      </c>
      <c r="M26" s="117">
        <v>3.5</v>
      </c>
      <c r="N26" s="118">
        <v>26248</v>
      </c>
      <c r="O26" s="117">
        <v>1.2</v>
      </c>
      <c r="P26" s="118">
        <v>1102946</v>
      </c>
      <c r="Q26" s="121">
        <v>52.3</v>
      </c>
      <c r="R26" s="120">
        <v>2016</v>
      </c>
    </row>
    <row r="27" spans="1:18" s="130" customFormat="1" ht="48" customHeight="1">
      <c r="A27" s="115">
        <v>2017</v>
      </c>
      <c r="B27" s="116">
        <v>2110025.3420000002</v>
      </c>
      <c r="C27" s="117">
        <v>100</v>
      </c>
      <c r="D27" s="118">
        <v>223984.976</v>
      </c>
      <c r="E27" s="117">
        <v>10.6</v>
      </c>
      <c r="F27" s="118">
        <v>103817.29399999999</v>
      </c>
      <c r="G27" s="119">
        <v>4.9000000000000004</v>
      </c>
      <c r="H27" s="118">
        <v>562847.85499999998</v>
      </c>
      <c r="I27" s="117">
        <v>26.7</v>
      </c>
      <c r="J27" s="118">
        <v>1219375.2169999999</v>
      </c>
      <c r="K27" s="117">
        <v>57.8</v>
      </c>
      <c r="L27" s="118">
        <v>75370.835000000006</v>
      </c>
      <c r="M27" s="117">
        <v>3.6</v>
      </c>
      <c r="N27" s="118">
        <v>23575.226999999999</v>
      </c>
      <c r="O27" s="117">
        <v>1.1000000000000001</v>
      </c>
      <c r="P27" s="118">
        <v>1120429.155</v>
      </c>
      <c r="Q27" s="121">
        <v>53.1</v>
      </c>
      <c r="R27" s="120">
        <v>2017</v>
      </c>
    </row>
    <row r="28" spans="1:18" s="130" customFormat="1" ht="48" customHeight="1">
      <c r="A28" s="115">
        <v>2018</v>
      </c>
      <c r="B28" s="116">
        <v>2166749.66</v>
      </c>
      <c r="C28" s="117">
        <v>100</v>
      </c>
      <c r="D28" s="118">
        <v>249078.80799999999</v>
      </c>
      <c r="E28" s="117">
        <v>11.5</v>
      </c>
      <c r="F28" s="118">
        <v>108368.424</v>
      </c>
      <c r="G28" s="119">
        <v>5</v>
      </c>
      <c r="H28" s="118">
        <v>610547.43999999994</v>
      </c>
      <c r="I28" s="117">
        <v>28.2</v>
      </c>
      <c r="J28" s="118">
        <v>1198754.9879999999</v>
      </c>
      <c r="K28" s="117">
        <v>55.3</v>
      </c>
      <c r="L28" s="118">
        <v>81215.304000000004</v>
      </c>
      <c r="M28" s="117">
        <v>3.7</v>
      </c>
      <c r="N28" s="118">
        <v>22904.821</v>
      </c>
      <c r="O28" s="117">
        <v>1.1000000000000001</v>
      </c>
      <c r="P28" s="118">
        <v>1094634.8629999999</v>
      </c>
      <c r="Q28" s="121">
        <v>50.5</v>
      </c>
      <c r="R28" s="120">
        <v>2018</v>
      </c>
    </row>
    <row r="29" spans="1:18" s="130" customFormat="1" ht="48" customHeight="1">
      <c r="A29" s="115">
        <v>2019</v>
      </c>
      <c r="B29" s="116">
        <v>2192736.0180000002</v>
      </c>
      <c r="C29" s="117">
        <v>100</v>
      </c>
      <c r="D29" s="118">
        <v>258876.30300000001</v>
      </c>
      <c r="E29" s="117">
        <v>11.8</v>
      </c>
      <c r="F29" s="118">
        <v>111441.815</v>
      </c>
      <c r="G29" s="119">
        <v>5.0999999999999996</v>
      </c>
      <c r="H29" s="118">
        <v>655992.88</v>
      </c>
      <c r="I29" s="117">
        <v>29.9</v>
      </c>
      <c r="J29" s="118">
        <v>1166425.02</v>
      </c>
      <c r="K29" s="117">
        <v>53.2</v>
      </c>
      <c r="L29" s="118">
        <v>84240.928</v>
      </c>
      <c r="M29" s="117">
        <v>3.8</v>
      </c>
      <c r="N29" s="118">
        <v>23169.506000000001</v>
      </c>
      <c r="O29" s="117">
        <v>1.1000000000000001</v>
      </c>
      <c r="P29" s="118">
        <v>1059014.5859999999</v>
      </c>
      <c r="Q29" s="121">
        <v>48.3</v>
      </c>
      <c r="R29" s="120">
        <v>2019</v>
      </c>
    </row>
    <row r="30" spans="1:18" s="130" customFormat="1" ht="48" customHeight="1">
      <c r="A30" s="115">
        <v>2020</v>
      </c>
      <c r="B30" s="118">
        <v>2173627</v>
      </c>
      <c r="C30" s="117">
        <v>100</v>
      </c>
      <c r="D30" s="118">
        <v>283313</v>
      </c>
      <c r="E30" s="117">
        <v>13</v>
      </c>
      <c r="F30" s="118">
        <v>110149</v>
      </c>
      <c r="G30" s="119">
        <v>5.0999999999999996</v>
      </c>
      <c r="H30" s="118">
        <v>652626</v>
      </c>
      <c r="I30" s="117">
        <v>30</v>
      </c>
      <c r="J30" s="118">
        <v>1127539</v>
      </c>
      <c r="K30" s="117">
        <v>51.9</v>
      </c>
      <c r="L30" s="118">
        <v>84653</v>
      </c>
      <c r="M30" s="117">
        <v>3.9</v>
      </c>
      <c r="N30" s="118">
        <v>26003</v>
      </c>
      <c r="O30" s="117">
        <v>1.2</v>
      </c>
      <c r="P30" s="118">
        <v>1016883</v>
      </c>
      <c r="Q30" s="117">
        <v>46.8</v>
      </c>
      <c r="R30" s="120">
        <v>2020</v>
      </c>
    </row>
    <row r="31" spans="1:18" s="130" customFormat="1" ht="48" customHeight="1">
      <c r="A31" s="253">
        <v>2021</v>
      </c>
      <c r="B31" s="254">
        <v>2319737</v>
      </c>
      <c r="C31" s="370">
        <f>E31+G31+I31+K31</f>
        <v>100.01980155509008</v>
      </c>
      <c r="D31" s="255">
        <v>337789</v>
      </c>
      <c r="E31" s="371">
        <f>D31/B31*100</f>
        <v>14.561521413849931</v>
      </c>
      <c r="F31" s="255">
        <v>116840</v>
      </c>
      <c r="G31" s="372">
        <f>F31/B31*100</f>
        <v>5.03677787611268</v>
      </c>
      <c r="H31" s="255">
        <v>677862</v>
      </c>
      <c r="I31" s="371">
        <f>H31/B31*100</f>
        <v>29.221502265127469</v>
      </c>
      <c r="J31" s="255">
        <v>1187296</v>
      </c>
      <c r="K31" s="373">
        <f>ROUND(J31/B31*100,1)</f>
        <v>51.2</v>
      </c>
      <c r="L31" s="255">
        <v>91138</v>
      </c>
      <c r="M31" s="374">
        <f>L31/B31*100</f>
        <v>3.928807446706243</v>
      </c>
      <c r="N31" s="255">
        <v>27788</v>
      </c>
      <c r="O31" s="375">
        <f>N31/B31*100</f>
        <v>1.1978944164791094</v>
      </c>
      <c r="P31" s="255">
        <v>1068370</v>
      </c>
      <c r="Q31" s="376">
        <f>P31/B31*100</f>
        <v>46.055651998480862</v>
      </c>
      <c r="R31" s="256">
        <v>2021</v>
      </c>
    </row>
    <row r="32" spans="1:18" s="44" customFormat="1" ht="14.1" customHeight="1">
      <c r="A32" s="40" t="s">
        <v>263</v>
      </c>
      <c r="B32" s="41"/>
      <c r="C32" s="42"/>
      <c r="D32" s="41"/>
      <c r="E32" s="43"/>
      <c r="F32" s="41"/>
      <c r="G32" s="43"/>
      <c r="H32" s="41"/>
      <c r="I32" s="43"/>
      <c r="J32" s="41"/>
      <c r="K32" s="487" t="s">
        <v>248</v>
      </c>
      <c r="L32" s="487"/>
      <c r="M32" s="487"/>
      <c r="N32" s="487"/>
      <c r="O32" s="487"/>
      <c r="P32" s="487"/>
      <c r="Q32" s="487"/>
      <c r="R32" s="487"/>
    </row>
    <row r="33" spans="1:18" ht="14.1" customHeight="1">
      <c r="A33" s="40"/>
      <c r="B33" s="45"/>
      <c r="C33" s="46"/>
      <c r="D33" s="45"/>
      <c r="E33" s="47"/>
      <c r="F33" s="45"/>
      <c r="G33" s="47"/>
      <c r="H33" s="45"/>
      <c r="I33" s="47"/>
      <c r="J33" s="45"/>
      <c r="K33" s="47"/>
      <c r="M33" s="47"/>
      <c r="N33" s="45"/>
      <c r="O33" s="47"/>
      <c r="P33" s="45"/>
      <c r="Q33" s="47"/>
    </row>
    <row r="34" spans="1:18" s="49" customFormat="1">
      <c r="A34" s="48"/>
      <c r="C34" s="50"/>
      <c r="G34" s="51"/>
      <c r="I34" s="51"/>
      <c r="K34" s="51"/>
      <c r="L34" s="45"/>
      <c r="M34" s="51"/>
      <c r="O34" s="51"/>
      <c r="Q34" s="51"/>
      <c r="R34" s="48"/>
    </row>
    <row r="35" spans="1:18" s="49" customFormat="1">
      <c r="A35" s="48"/>
      <c r="C35" s="50"/>
      <c r="G35" s="51"/>
      <c r="I35" s="51"/>
      <c r="K35" s="51"/>
      <c r="L35" s="45"/>
      <c r="M35" s="51"/>
      <c r="O35" s="51"/>
      <c r="Q35" s="51"/>
      <c r="R35" s="48"/>
    </row>
    <row r="36" spans="1:18" s="49" customFormat="1">
      <c r="A36" s="48"/>
      <c r="C36" s="50"/>
      <c r="G36" s="51"/>
      <c r="I36" s="51"/>
      <c r="K36" s="51"/>
      <c r="L36" s="45"/>
      <c r="M36" s="51"/>
      <c r="O36" s="51"/>
      <c r="Q36" s="51"/>
      <c r="R36" s="48"/>
    </row>
    <row r="37" spans="1:18" s="49" customFormat="1">
      <c r="A37" s="48"/>
      <c r="C37" s="50"/>
      <c r="G37" s="51"/>
      <c r="I37" s="51"/>
      <c r="K37" s="51"/>
      <c r="L37" s="45"/>
      <c r="M37" s="51"/>
      <c r="O37" s="51"/>
      <c r="Q37" s="51"/>
      <c r="R37" s="48"/>
    </row>
    <row r="38" spans="1:18" s="49" customFormat="1">
      <c r="A38" s="48"/>
      <c r="C38" s="50"/>
      <c r="G38" s="51"/>
      <c r="I38" s="51"/>
      <c r="K38" s="51"/>
      <c r="L38" s="45"/>
      <c r="M38" s="51"/>
      <c r="O38" s="51"/>
      <c r="Q38" s="51"/>
      <c r="R38" s="48"/>
    </row>
    <row r="39" spans="1:18" s="49" customFormat="1">
      <c r="A39" s="48"/>
      <c r="C39" s="50"/>
      <c r="G39" s="51"/>
      <c r="I39" s="51"/>
      <c r="K39" s="51"/>
      <c r="L39" s="45"/>
      <c r="M39" s="51"/>
      <c r="O39" s="51"/>
      <c r="Q39" s="51"/>
      <c r="R39" s="48"/>
    </row>
    <row r="40" spans="1:18" s="49" customFormat="1">
      <c r="A40" s="48"/>
      <c r="C40" s="50"/>
      <c r="G40" s="51"/>
      <c r="I40" s="51"/>
      <c r="K40" s="51"/>
      <c r="L40" s="45"/>
      <c r="M40" s="51"/>
      <c r="O40" s="51"/>
      <c r="Q40" s="51"/>
      <c r="R40" s="48"/>
    </row>
    <row r="41" spans="1:18" s="49" customFormat="1">
      <c r="A41" s="48"/>
      <c r="C41" s="50"/>
      <c r="G41" s="51"/>
      <c r="I41" s="51"/>
      <c r="K41" s="51"/>
      <c r="L41" s="45"/>
      <c r="M41" s="51"/>
      <c r="O41" s="51"/>
      <c r="Q41" s="51"/>
      <c r="R41" s="48"/>
    </row>
    <row r="42" spans="1:18" s="49" customFormat="1">
      <c r="A42" s="48"/>
      <c r="C42" s="50"/>
      <c r="G42" s="51"/>
      <c r="I42" s="51"/>
      <c r="K42" s="51"/>
      <c r="L42" s="45"/>
      <c r="M42" s="51"/>
      <c r="O42" s="51"/>
      <c r="Q42" s="51"/>
      <c r="R42" s="48"/>
    </row>
    <row r="43" spans="1:18" s="49" customFormat="1">
      <c r="A43" s="48"/>
      <c r="C43" s="50"/>
      <c r="G43" s="51"/>
      <c r="I43" s="51"/>
      <c r="K43" s="51"/>
      <c r="L43" s="45"/>
      <c r="M43" s="51"/>
      <c r="O43" s="51"/>
      <c r="Q43" s="51"/>
      <c r="R43" s="48"/>
    </row>
    <row r="44" spans="1:18" s="49" customFormat="1">
      <c r="A44" s="48"/>
      <c r="C44" s="50"/>
      <c r="G44" s="51"/>
      <c r="I44" s="51"/>
      <c r="K44" s="51"/>
      <c r="L44" s="45"/>
      <c r="M44" s="51"/>
      <c r="O44" s="51"/>
      <c r="Q44" s="51"/>
      <c r="R44" s="48"/>
    </row>
    <row r="45" spans="1:18" s="49" customFormat="1">
      <c r="A45" s="48"/>
      <c r="C45" s="50"/>
      <c r="G45" s="51"/>
      <c r="I45" s="51"/>
      <c r="K45" s="51"/>
      <c r="L45" s="45"/>
      <c r="M45" s="51"/>
      <c r="O45" s="51"/>
      <c r="Q45" s="51"/>
      <c r="R45" s="48"/>
    </row>
    <row r="46" spans="1:18" s="49" customFormat="1">
      <c r="A46" s="48"/>
      <c r="C46" s="50"/>
      <c r="G46" s="51"/>
      <c r="I46" s="51"/>
      <c r="K46" s="51"/>
      <c r="L46" s="45"/>
      <c r="M46" s="51"/>
      <c r="O46" s="51"/>
      <c r="Q46" s="51"/>
      <c r="R46" s="48"/>
    </row>
    <row r="47" spans="1:18" s="49" customFormat="1">
      <c r="A47" s="48"/>
      <c r="C47" s="50"/>
      <c r="G47" s="51"/>
      <c r="I47" s="51"/>
      <c r="K47" s="51"/>
      <c r="L47" s="45"/>
      <c r="M47" s="51"/>
      <c r="O47" s="51"/>
      <c r="Q47" s="51"/>
      <c r="R47" s="48"/>
    </row>
    <row r="48" spans="1:18" s="49" customFormat="1">
      <c r="A48" s="48"/>
      <c r="C48" s="50"/>
      <c r="G48" s="51"/>
      <c r="I48" s="51"/>
      <c r="K48" s="51"/>
      <c r="L48" s="45"/>
      <c r="M48" s="51"/>
      <c r="O48" s="51"/>
      <c r="Q48" s="51"/>
      <c r="R48" s="48"/>
    </row>
    <row r="49" spans="1:18" s="49" customFormat="1">
      <c r="A49" s="48"/>
      <c r="C49" s="50"/>
      <c r="G49" s="51"/>
      <c r="I49" s="51"/>
      <c r="K49" s="51"/>
      <c r="L49" s="45"/>
      <c r="M49" s="51"/>
      <c r="O49" s="51"/>
      <c r="Q49" s="51"/>
      <c r="R49" s="48"/>
    </row>
    <row r="50" spans="1:18" s="49" customFormat="1">
      <c r="A50" s="48"/>
      <c r="C50" s="50"/>
      <c r="G50" s="51"/>
      <c r="I50" s="51"/>
      <c r="K50" s="51"/>
      <c r="L50" s="45"/>
      <c r="M50" s="51"/>
      <c r="O50" s="51"/>
      <c r="Q50" s="51"/>
      <c r="R50" s="48"/>
    </row>
    <row r="51" spans="1:18" s="49" customFormat="1">
      <c r="A51" s="48"/>
      <c r="C51" s="50"/>
      <c r="G51" s="51"/>
      <c r="I51" s="51"/>
      <c r="K51" s="51"/>
      <c r="L51" s="45"/>
      <c r="M51" s="51"/>
      <c r="O51" s="51"/>
      <c r="Q51" s="51"/>
      <c r="R51" s="48"/>
    </row>
    <row r="52" spans="1:18" s="49" customFormat="1">
      <c r="A52" s="48"/>
      <c r="C52" s="50"/>
      <c r="G52" s="51"/>
      <c r="I52" s="51"/>
      <c r="K52" s="51"/>
      <c r="L52" s="45"/>
      <c r="M52" s="51"/>
      <c r="O52" s="51"/>
      <c r="Q52" s="51"/>
      <c r="R52" s="48"/>
    </row>
    <row r="53" spans="1:18" s="49" customFormat="1">
      <c r="A53" s="48"/>
      <c r="C53" s="50"/>
      <c r="G53" s="51"/>
      <c r="I53" s="51"/>
      <c r="K53" s="51"/>
      <c r="L53" s="45"/>
      <c r="M53" s="51"/>
      <c r="O53" s="51"/>
      <c r="Q53" s="51"/>
      <c r="R53" s="48"/>
    </row>
    <row r="54" spans="1:18" s="49" customFormat="1">
      <c r="A54" s="48"/>
      <c r="C54" s="50"/>
      <c r="G54" s="51"/>
      <c r="I54" s="51"/>
      <c r="K54" s="51"/>
      <c r="L54" s="45"/>
      <c r="M54" s="51"/>
      <c r="O54" s="51"/>
      <c r="Q54" s="51"/>
      <c r="R54" s="48"/>
    </row>
    <row r="55" spans="1:18" s="49" customFormat="1">
      <c r="A55" s="48"/>
      <c r="C55" s="50"/>
      <c r="G55" s="51"/>
      <c r="I55" s="51"/>
      <c r="K55" s="51"/>
      <c r="L55" s="45"/>
      <c r="M55" s="51"/>
      <c r="O55" s="51"/>
      <c r="Q55" s="51"/>
      <c r="R55" s="48"/>
    </row>
    <row r="56" spans="1:18" s="49" customFormat="1">
      <c r="A56" s="48"/>
      <c r="C56" s="50"/>
      <c r="G56" s="51"/>
      <c r="I56" s="51"/>
      <c r="K56" s="51"/>
      <c r="L56" s="45"/>
      <c r="M56" s="51"/>
      <c r="O56" s="51"/>
      <c r="Q56" s="51"/>
      <c r="R56" s="48"/>
    </row>
    <row r="57" spans="1:18" s="49" customFormat="1">
      <c r="A57" s="48"/>
      <c r="C57" s="50"/>
      <c r="G57" s="51"/>
      <c r="I57" s="51"/>
      <c r="K57" s="51"/>
      <c r="L57" s="45"/>
      <c r="M57" s="51"/>
      <c r="O57" s="51"/>
      <c r="Q57" s="51"/>
      <c r="R57" s="48"/>
    </row>
    <row r="58" spans="1:18" s="49" customFormat="1">
      <c r="A58" s="48"/>
      <c r="C58" s="50"/>
      <c r="G58" s="51"/>
      <c r="I58" s="51"/>
      <c r="K58" s="51"/>
      <c r="L58" s="45"/>
      <c r="M58" s="51"/>
      <c r="O58" s="51"/>
      <c r="Q58" s="51"/>
      <c r="R58" s="48"/>
    </row>
    <row r="59" spans="1:18" s="49" customFormat="1">
      <c r="A59" s="48"/>
      <c r="C59" s="50"/>
      <c r="G59" s="51"/>
      <c r="I59" s="51"/>
      <c r="K59" s="51"/>
      <c r="L59" s="45"/>
      <c r="M59" s="51"/>
      <c r="O59" s="51"/>
      <c r="Q59" s="51"/>
      <c r="R59" s="48"/>
    </row>
    <row r="60" spans="1:18" s="49" customFormat="1">
      <c r="A60" s="48"/>
      <c r="C60" s="50"/>
      <c r="G60" s="51"/>
      <c r="I60" s="51"/>
      <c r="K60" s="51"/>
      <c r="L60" s="45"/>
      <c r="M60" s="51"/>
      <c r="O60" s="51"/>
      <c r="Q60" s="51"/>
      <c r="R60" s="48"/>
    </row>
    <row r="61" spans="1:18" s="49" customFormat="1">
      <c r="A61" s="48"/>
      <c r="C61" s="50"/>
      <c r="G61" s="51"/>
      <c r="I61" s="51"/>
      <c r="K61" s="51"/>
      <c r="L61" s="45"/>
      <c r="M61" s="51"/>
      <c r="O61" s="51"/>
      <c r="Q61" s="51"/>
      <c r="R61" s="48"/>
    </row>
    <row r="62" spans="1:18" s="49" customFormat="1">
      <c r="A62" s="48"/>
      <c r="C62" s="50"/>
      <c r="G62" s="51"/>
      <c r="I62" s="51"/>
      <c r="K62" s="51"/>
      <c r="L62" s="45"/>
      <c r="M62" s="51"/>
      <c r="O62" s="51"/>
      <c r="Q62" s="51"/>
      <c r="R62" s="48"/>
    </row>
    <row r="63" spans="1:18" s="49" customFormat="1">
      <c r="A63" s="48"/>
      <c r="C63" s="50"/>
      <c r="G63" s="51"/>
      <c r="I63" s="51"/>
      <c r="K63" s="51"/>
      <c r="L63" s="45"/>
      <c r="M63" s="51"/>
      <c r="O63" s="51"/>
      <c r="Q63" s="51"/>
      <c r="R63" s="48"/>
    </row>
    <row r="64" spans="1:18" s="49" customFormat="1">
      <c r="A64" s="48"/>
      <c r="C64" s="50"/>
      <c r="G64" s="51"/>
      <c r="I64" s="51"/>
      <c r="K64" s="51"/>
      <c r="L64" s="45"/>
      <c r="M64" s="51"/>
      <c r="O64" s="51"/>
      <c r="Q64" s="51"/>
      <c r="R64" s="48"/>
    </row>
    <row r="65" spans="1:18" s="49" customFormat="1">
      <c r="A65" s="48"/>
      <c r="C65" s="50"/>
      <c r="G65" s="51"/>
      <c r="I65" s="51"/>
      <c r="K65" s="51"/>
      <c r="L65" s="45"/>
      <c r="M65" s="51"/>
      <c r="O65" s="51"/>
      <c r="Q65" s="51"/>
      <c r="R65" s="48"/>
    </row>
    <row r="66" spans="1:18" s="49" customFormat="1">
      <c r="A66" s="48"/>
      <c r="C66" s="50"/>
      <c r="G66" s="51"/>
      <c r="I66" s="51"/>
      <c r="K66" s="51"/>
      <c r="L66" s="45"/>
      <c r="M66" s="51"/>
      <c r="O66" s="51"/>
      <c r="Q66" s="51"/>
      <c r="R66" s="48"/>
    </row>
    <row r="67" spans="1:18" s="49" customFormat="1">
      <c r="A67" s="48"/>
      <c r="C67" s="50"/>
      <c r="G67" s="51"/>
      <c r="I67" s="51"/>
      <c r="K67" s="51"/>
      <c r="L67" s="45"/>
      <c r="M67" s="51"/>
      <c r="O67" s="51"/>
      <c r="Q67" s="51"/>
      <c r="R67" s="48"/>
    </row>
    <row r="68" spans="1:18" s="49" customFormat="1">
      <c r="A68" s="48"/>
      <c r="C68" s="50"/>
      <c r="G68" s="51"/>
      <c r="I68" s="51"/>
      <c r="K68" s="51"/>
      <c r="L68" s="45"/>
      <c r="M68" s="51"/>
      <c r="O68" s="51"/>
      <c r="Q68" s="51"/>
      <c r="R68" s="48"/>
    </row>
    <row r="69" spans="1:18" s="49" customFormat="1">
      <c r="A69" s="48"/>
      <c r="C69" s="50"/>
      <c r="G69" s="51"/>
      <c r="I69" s="51"/>
      <c r="K69" s="51"/>
      <c r="L69" s="45"/>
      <c r="M69" s="51"/>
      <c r="O69" s="51"/>
      <c r="Q69" s="51"/>
      <c r="R69" s="48"/>
    </row>
    <row r="70" spans="1:18" s="49" customFormat="1">
      <c r="A70" s="48"/>
      <c r="C70" s="50"/>
      <c r="G70" s="51"/>
      <c r="I70" s="51"/>
      <c r="K70" s="51"/>
      <c r="L70" s="45"/>
      <c r="M70" s="51"/>
      <c r="O70" s="51"/>
      <c r="Q70" s="51"/>
      <c r="R70" s="48"/>
    </row>
    <row r="71" spans="1:18" s="49" customFormat="1">
      <c r="A71" s="48"/>
      <c r="C71" s="50"/>
      <c r="G71" s="51"/>
      <c r="I71" s="51"/>
      <c r="K71" s="51"/>
      <c r="L71" s="45"/>
      <c r="M71" s="51"/>
      <c r="O71" s="51"/>
      <c r="Q71" s="51"/>
      <c r="R71" s="48"/>
    </row>
    <row r="72" spans="1:18" s="49" customFormat="1">
      <c r="A72" s="48"/>
      <c r="C72" s="50"/>
      <c r="G72" s="51"/>
      <c r="I72" s="51"/>
      <c r="K72" s="51"/>
      <c r="L72" s="45"/>
      <c r="M72" s="51"/>
      <c r="O72" s="51"/>
      <c r="Q72" s="51"/>
      <c r="R72" s="48"/>
    </row>
    <row r="73" spans="1:18" s="49" customFormat="1">
      <c r="A73" s="48"/>
      <c r="C73" s="50"/>
      <c r="G73" s="51"/>
      <c r="I73" s="51"/>
      <c r="K73" s="51"/>
      <c r="L73" s="45"/>
      <c r="M73" s="51"/>
      <c r="O73" s="51"/>
      <c r="Q73" s="51"/>
      <c r="R73" s="48"/>
    </row>
    <row r="74" spans="1:18" s="49" customFormat="1">
      <c r="A74" s="48"/>
      <c r="C74" s="50"/>
      <c r="G74" s="51"/>
      <c r="K74" s="51"/>
      <c r="L74" s="45"/>
      <c r="M74" s="51"/>
      <c r="O74" s="51"/>
      <c r="Q74" s="51"/>
      <c r="R74" s="48"/>
    </row>
    <row r="75" spans="1:18" s="49" customFormat="1">
      <c r="A75" s="48"/>
      <c r="C75" s="50"/>
      <c r="G75" s="51"/>
      <c r="K75" s="51"/>
      <c r="L75" s="45"/>
      <c r="M75" s="51"/>
      <c r="O75" s="51"/>
      <c r="Q75" s="51"/>
      <c r="R75" s="48"/>
    </row>
    <row r="76" spans="1:18" s="49" customFormat="1">
      <c r="A76" s="48"/>
      <c r="C76" s="50"/>
      <c r="G76" s="51"/>
      <c r="K76" s="51"/>
      <c r="L76" s="45"/>
      <c r="M76" s="51"/>
      <c r="O76" s="51"/>
      <c r="Q76" s="51"/>
      <c r="R76" s="48"/>
    </row>
    <row r="77" spans="1:18" s="49" customFormat="1">
      <c r="A77" s="48"/>
      <c r="C77" s="50"/>
      <c r="G77" s="51"/>
      <c r="K77" s="51"/>
      <c r="L77" s="45"/>
      <c r="M77" s="51"/>
      <c r="O77" s="51"/>
      <c r="Q77" s="51"/>
      <c r="R77" s="48"/>
    </row>
    <row r="78" spans="1:18" s="49" customFormat="1">
      <c r="A78" s="48"/>
      <c r="C78" s="50"/>
      <c r="G78" s="51"/>
      <c r="K78" s="51"/>
      <c r="L78" s="45"/>
      <c r="M78" s="51"/>
      <c r="O78" s="51"/>
      <c r="Q78" s="51"/>
      <c r="R78" s="48"/>
    </row>
    <row r="79" spans="1:18" s="49" customFormat="1">
      <c r="A79" s="48"/>
      <c r="C79" s="50"/>
      <c r="G79" s="51"/>
      <c r="K79" s="51"/>
      <c r="L79" s="45"/>
      <c r="M79" s="51"/>
      <c r="O79" s="51"/>
      <c r="Q79" s="51"/>
      <c r="R79" s="48"/>
    </row>
    <row r="80" spans="1:18" s="49" customFormat="1">
      <c r="A80" s="48"/>
      <c r="C80" s="50"/>
      <c r="G80" s="51"/>
      <c r="K80" s="51"/>
      <c r="L80" s="45"/>
      <c r="M80" s="51"/>
      <c r="O80" s="51"/>
      <c r="Q80" s="51"/>
      <c r="R80" s="48"/>
    </row>
    <row r="81" spans="1:18" s="49" customFormat="1">
      <c r="A81" s="48"/>
      <c r="C81" s="50"/>
      <c r="G81" s="51"/>
      <c r="K81" s="51"/>
      <c r="L81" s="45"/>
      <c r="M81" s="51"/>
      <c r="O81" s="51"/>
      <c r="Q81" s="51"/>
      <c r="R81" s="48"/>
    </row>
    <row r="82" spans="1:18" s="49" customFormat="1">
      <c r="A82" s="48"/>
      <c r="C82" s="50"/>
      <c r="G82" s="51"/>
      <c r="K82" s="51"/>
      <c r="L82" s="45"/>
      <c r="M82" s="51"/>
      <c r="O82" s="51"/>
      <c r="Q82" s="51"/>
      <c r="R82" s="48"/>
    </row>
    <row r="83" spans="1:18" s="49" customFormat="1">
      <c r="A83" s="48"/>
      <c r="C83" s="50"/>
      <c r="G83" s="51"/>
      <c r="K83" s="51"/>
      <c r="L83" s="45"/>
      <c r="M83" s="51"/>
      <c r="O83" s="51"/>
      <c r="Q83" s="51"/>
      <c r="R83" s="48"/>
    </row>
    <row r="84" spans="1:18" s="49" customFormat="1">
      <c r="A84" s="48"/>
      <c r="C84" s="50"/>
      <c r="G84" s="51"/>
      <c r="K84" s="51"/>
      <c r="L84" s="45"/>
      <c r="M84" s="51"/>
      <c r="O84" s="51"/>
      <c r="Q84" s="51"/>
      <c r="R84" s="48"/>
    </row>
    <row r="85" spans="1:18" s="49" customFormat="1">
      <c r="A85" s="48"/>
      <c r="C85" s="50"/>
      <c r="G85" s="51"/>
      <c r="K85" s="51"/>
      <c r="L85" s="45"/>
      <c r="M85" s="51"/>
      <c r="O85" s="51"/>
      <c r="Q85" s="51"/>
      <c r="R85" s="48"/>
    </row>
    <row r="86" spans="1:18" s="49" customFormat="1">
      <c r="A86" s="48"/>
      <c r="C86" s="50"/>
      <c r="G86" s="51"/>
      <c r="K86" s="51"/>
      <c r="L86" s="45"/>
      <c r="M86" s="51"/>
      <c r="O86" s="51"/>
      <c r="Q86" s="51"/>
      <c r="R86" s="48"/>
    </row>
    <row r="87" spans="1:18" s="49" customFormat="1">
      <c r="A87" s="48"/>
      <c r="C87" s="50"/>
      <c r="G87" s="51"/>
      <c r="K87" s="51"/>
      <c r="L87" s="45"/>
      <c r="M87" s="51"/>
      <c r="O87" s="51"/>
      <c r="Q87" s="51"/>
      <c r="R87" s="48"/>
    </row>
    <row r="88" spans="1:18" s="49" customFormat="1">
      <c r="A88" s="48"/>
      <c r="C88" s="50"/>
      <c r="G88" s="51"/>
      <c r="K88" s="51"/>
      <c r="L88" s="45"/>
      <c r="M88" s="51"/>
      <c r="O88" s="51"/>
      <c r="Q88" s="51"/>
      <c r="R88" s="48"/>
    </row>
    <row r="89" spans="1:18" s="49" customFormat="1">
      <c r="A89" s="48"/>
      <c r="C89" s="50"/>
      <c r="G89" s="51"/>
      <c r="K89" s="51"/>
      <c r="L89" s="45"/>
      <c r="M89" s="51"/>
      <c r="O89" s="51"/>
      <c r="Q89" s="51"/>
      <c r="R89" s="48"/>
    </row>
    <row r="90" spans="1:18" s="49" customFormat="1">
      <c r="A90" s="48"/>
      <c r="C90" s="50"/>
      <c r="G90" s="51"/>
      <c r="K90" s="51"/>
      <c r="L90" s="45"/>
      <c r="M90" s="51"/>
      <c r="O90" s="51"/>
      <c r="Q90" s="51"/>
      <c r="R90" s="48"/>
    </row>
    <row r="91" spans="1:18" s="49" customFormat="1">
      <c r="A91" s="48"/>
      <c r="C91" s="50"/>
      <c r="G91" s="51"/>
      <c r="K91" s="51"/>
      <c r="L91" s="45"/>
      <c r="M91" s="51"/>
      <c r="O91" s="51"/>
      <c r="Q91" s="51"/>
      <c r="R91" s="48"/>
    </row>
    <row r="92" spans="1:18" s="49" customFormat="1">
      <c r="A92" s="48"/>
      <c r="C92" s="50"/>
      <c r="G92" s="51"/>
      <c r="K92" s="51"/>
      <c r="L92" s="45"/>
      <c r="M92" s="51"/>
      <c r="O92" s="51"/>
      <c r="Q92" s="51"/>
      <c r="R92" s="48"/>
    </row>
    <row r="93" spans="1:18" s="49" customFormat="1">
      <c r="A93" s="48"/>
      <c r="C93" s="50"/>
      <c r="G93" s="51"/>
      <c r="K93" s="51"/>
      <c r="L93" s="45"/>
      <c r="M93" s="51"/>
      <c r="O93" s="51"/>
      <c r="Q93" s="51"/>
      <c r="R93" s="48"/>
    </row>
    <row r="94" spans="1:18" s="49" customFormat="1">
      <c r="A94" s="48"/>
      <c r="C94" s="50"/>
      <c r="G94" s="51"/>
      <c r="K94" s="51"/>
      <c r="L94" s="45"/>
      <c r="M94" s="51"/>
      <c r="O94" s="51"/>
      <c r="Q94" s="51"/>
      <c r="R94" s="48"/>
    </row>
    <row r="95" spans="1:18" s="49" customFormat="1">
      <c r="A95" s="48"/>
      <c r="C95" s="50"/>
      <c r="G95" s="51"/>
      <c r="K95" s="51"/>
      <c r="L95" s="45"/>
      <c r="M95" s="51"/>
      <c r="O95" s="51"/>
      <c r="Q95" s="51"/>
      <c r="R95" s="48"/>
    </row>
    <row r="96" spans="1:18" s="49" customFormat="1">
      <c r="A96" s="48"/>
      <c r="C96" s="50"/>
      <c r="G96" s="51"/>
      <c r="K96" s="51"/>
      <c r="L96" s="45"/>
      <c r="M96" s="51"/>
      <c r="O96" s="51"/>
      <c r="Q96" s="51"/>
      <c r="R96" s="48"/>
    </row>
    <row r="97" spans="1:18" s="49" customFormat="1">
      <c r="A97" s="48"/>
      <c r="C97" s="50"/>
      <c r="G97" s="51"/>
      <c r="K97" s="51"/>
      <c r="L97" s="45"/>
      <c r="M97" s="51"/>
      <c r="O97" s="51"/>
      <c r="Q97" s="51"/>
      <c r="R97" s="48"/>
    </row>
    <row r="98" spans="1:18" s="49" customFormat="1">
      <c r="A98" s="48"/>
      <c r="C98" s="50"/>
      <c r="G98" s="51"/>
      <c r="K98" s="51"/>
      <c r="L98" s="45"/>
      <c r="M98" s="51"/>
      <c r="O98" s="51"/>
      <c r="Q98" s="51"/>
      <c r="R98" s="48"/>
    </row>
    <row r="99" spans="1:18" s="49" customFormat="1">
      <c r="A99" s="48"/>
      <c r="C99" s="50"/>
      <c r="G99" s="51"/>
      <c r="K99" s="51"/>
      <c r="L99" s="45"/>
      <c r="M99" s="51"/>
      <c r="O99" s="51"/>
      <c r="Q99" s="51"/>
      <c r="R99" s="48"/>
    </row>
    <row r="100" spans="1:18" s="49" customFormat="1">
      <c r="A100" s="48"/>
      <c r="C100" s="50"/>
      <c r="G100" s="51"/>
      <c r="K100" s="51"/>
      <c r="L100" s="45"/>
      <c r="M100" s="51"/>
      <c r="O100" s="51"/>
      <c r="Q100" s="51"/>
      <c r="R100" s="48"/>
    </row>
    <row r="101" spans="1:18" s="49" customFormat="1">
      <c r="A101" s="48"/>
      <c r="C101" s="50"/>
      <c r="G101" s="51"/>
      <c r="K101" s="51"/>
      <c r="L101" s="45"/>
      <c r="M101" s="51"/>
      <c r="O101" s="51"/>
      <c r="Q101" s="51"/>
      <c r="R101" s="48"/>
    </row>
    <row r="102" spans="1:18" s="49" customFormat="1">
      <c r="A102" s="48"/>
      <c r="C102" s="50"/>
      <c r="G102" s="51"/>
      <c r="K102" s="51"/>
      <c r="L102" s="45"/>
      <c r="M102" s="51"/>
      <c r="O102" s="51"/>
      <c r="Q102" s="51"/>
      <c r="R102" s="48"/>
    </row>
    <row r="103" spans="1:18" s="49" customFormat="1">
      <c r="A103" s="48"/>
      <c r="C103" s="50"/>
      <c r="G103" s="51"/>
      <c r="K103" s="51"/>
      <c r="L103" s="45"/>
      <c r="M103" s="51"/>
      <c r="O103" s="51"/>
      <c r="Q103" s="51"/>
      <c r="R103" s="48"/>
    </row>
    <row r="104" spans="1:18" s="49" customFormat="1">
      <c r="A104" s="48"/>
      <c r="C104" s="50"/>
      <c r="G104" s="51"/>
      <c r="K104" s="51"/>
      <c r="L104" s="45"/>
      <c r="M104" s="51"/>
      <c r="O104" s="51"/>
      <c r="Q104" s="51"/>
      <c r="R104" s="48"/>
    </row>
    <row r="105" spans="1:18" s="49" customFormat="1">
      <c r="A105" s="48"/>
      <c r="C105" s="50"/>
      <c r="G105" s="51"/>
      <c r="K105" s="51"/>
      <c r="L105" s="45"/>
      <c r="M105" s="51"/>
      <c r="O105" s="51"/>
      <c r="Q105" s="51"/>
      <c r="R105" s="48"/>
    </row>
    <row r="106" spans="1:18" s="49" customFormat="1">
      <c r="A106" s="48"/>
      <c r="C106" s="50"/>
      <c r="G106" s="51"/>
      <c r="K106" s="51"/>
      <c r="L106" s="45"/>
      <c r="M106" s="51"/>
      <c r="O106" s="51"/>
      <c r="Q106" s="51"/>
      <c r="R106" s="48"/>
    </row>
    <row r="107" spans="1:18" s="49" customFormat="1">
      <c r="A107" s="48"/>
      <c r="C107" s="50"/>
      <c r="G107" s="51"/>
      <c r="K107" s="51"/>
      <c r="L107" s="45"/>
      <c r="M107" s="51"/>
      <c r="O107" s="51"/>
      <c r="Q107" s="51"/>
      <c r="R107" s="48"/>
    </row>
    <row r="108" spans="1:18" s="49" customFormat="1">
      <c r="A108" s="48"/>
      <c r="C108" s="50"/>
      <c r="G108" s="51"/>
      <c r="K108" s="51"/>
      <c r="L108" s="45"/>
      <c r="M108" s="51"/>
      <c r="O108" s="51"/>
      <c r="Q108" s="51"/>
      <c r="R108" s="48"/>
    </row>
    <row r="109" spans="1:18" s="49" customFormat="1">
      <c r="A109" s="48"/>
      <c r="C109" s="50"/>
      <c r="G109" s="51"/>
      <c r="K109" s="51"/>
      <c r="L109" s="45"/>
      <c r="M109" s="51"/>
      <c r="O109" s="51"/>
      <c r="Q109" s="51"/>
      <c r="R109" s="48"/>
    </row>
    <row r="110" spans="1:18" s="49" customFormat="1">
      <c r="A110" s="48"/>
      <c r="C110" s="50"/>
      <c r="G110" s="51"/>
      <c r="K110" s="51"/>
      <c r="L110" s="45"/>
      <c r="M110" s="51"/>
      <c r="O110" s="51"/>
      <c r="Q110" s="51"/>
      <c r="R110" s="48"/>
    </row>
    <row r="111" spans="1:18" s="49" customFormat="1">
      <c r="A111" s="48"/>
      <c r="C111" s="50"/>
      <c r="G111" s="51"/>
      <c r="K111" s="51"/>
      <c r="L111" s="45"/>
      <c r="M111" s="51"/>
      <c r="O111" s="51"/>
      <c r="Q111" s="51"/>
      <c r="R111" s="48"/>
    </row>
    <row r="112" spans="1:18" s="49" customFormat="1">
      <c r="A112" s="48"/>
      <c r="C112" s="50"/>
      <c r="G112" s="51"/>
      <c r="K112" s="51"/>
      <c r="L112" s="45"/>
      <c r="M112" s="51"/>
      <c r="O112" s="51"/>
      <c r="Q112" s="51"/>
      <c r="R112" s="48"/>
    </row>
    <row r="113" spans="1:18" s="49" customFormat="1">
      <c r="A113" s="48"/>
      <c r="C113" s="50"/>
      <c r="G113" s="51"/>
      <c r="K113" s="51"/>
      <c r="L113" s="45"/>
      <c r="M113" s="51"/>
      <c r="O113" s="51"/>
      <c r="Q113" s="51"/>
      <c r="R113" s="48"/>
    </row>
    <row r="114" spans="1:18" s="49" customFormat="1">
      <c r="A114" s="48"/>
      <c r="C114" s="50"/>
      <c r="G114" s="51"/>
      <c r="K114" s="51"/>
      <c r="L114" s="45"/>
      <c r="M114" s="51"/>
      <c r="O114" s="51"/>
      <c r="Q114" s="51"/>
      <c r="R114" s="48"/>
    </row>
    <row r="115" spans="1:18" s="49" customFormat="1">
      <c r="A115" s="48"/>
      <c r="C115" s="50"/>
      <c r="G115" s="51"/>
      <c r="K115" s="51"/>
      <c r="L115" s="45"/>
      <c r="M115" s="51"/>
      <c r="O115" s="51"/>
      <c r="Q115" s="51"/>
      <c r="R115" s="48"/>
    </row>
    <row r="116" spans="1:18" s="49" customFormat="1">
      <c r="A116" s="48"/>
      <c r="C116" s="50"/>
      <c r="G116" s="51"/>
      <c r="K116" s="51"/>
      <c r="L116" s="45"/>
      <c r="M116" s="51"/>
      <c r="O116" s="51"/>
      <c r="Q116" s="51"/>
      <c r="R116" s="48"/>
    </row>
    <row r="117" spans="1:18" s="49" customFormat="1">
      <c r="A117" s="48"/>
      <c r="C117" s="50"/>
      <c r="G117" s="51"/>
      <c r="K117" s="51"/>
      <c r="L117" s="45"/>
      <c r="M117" s="51"/>
      <c r="O117" s="51"/>
      <c r="Q117" s="51"/>
      <c r="R117" s="48"/>
    </row>
    <row r="118" spans="1:18" s="49" customFormat="1">
      <c r="A118" s="48"/>
      <c r="C118" s="50"/>
      <c r="G118" s="51"/>
      <c r="K118" s="51"/>
      <c r="L118" s="45"/>
      <c r="M118" s="51"/>
      <c r="O118" s="51"/>
      <c r="Q118" s="51"/>
      <c r="R118" s="48"/>
    </row>
    <row r="119" spans="1:18" s="49" customFormat="1">
      <c r="A119" s="48"/>
      <c r="C119" s="50"/>
      <c r="G119" s="51"/>
      <c r="K119" s="51"/>
      <c r="L119" s="45"/>
      <c r="M119" s="51"/>
      <c r="O119" s="51"/>
      <c r="Q119" s="51"/>
      <c r="R119" s="48"/>
    </row>
    <row r="120" spans="1:18" s="49" customFormat="1">
      <c r="A120" s="48"/>
      <c r="C120" s="50"/>
      <c r="G120" s="51"/>
      <c r="K120" s="51"/>
      <c r="L120" s="45"/>
      <c r="M120" s="51"/>
      <c r="O120" s="51"/>
      <c r="Q120" s="51"/>
      <c r="R120" s="48"/>
    </row>
    <row r="121" spans="1:18" s="49" customFormat="1">
      <c r="A121" s="48"/>
      <c r="C121" s="50"/>
      <c r="G121" s="51"/>
      <c r="K121" s="51"/>
      <c r="L121" s="45"/>
      <c r="M121" s="51"/>
      <c r="O121" s="51"/>
      <c r="Q121" s="51"/>
      <c r="R121" s="48"/>
    </row>
    <row r="122" spans="1:18" s="49" customFormat="1">
      <c r="A122" s="48"/>
      <c r="C122" s="50"/>
      <c r="G122" s="51"/>
      <c r="K122" s="51"/>
      <c r="L122" s="45"/>
      <c r="M122" s="51"/>
      <c r="O122" s="51"/>
      <c r="Q122" s="51"/>
      <c r="R122" s="48"/>
    </row>
    <row r="123" spans="1:18" s="49" customFormat="1">
      <c r="A123" s="48"/>
      <c r="C123" s="50"/>
      <c r="G123" s="51"/>
      <c r="K123" s="51"/>
      <c r="L123" s="45"/>
      <c r="M123" s="51"/>
      <c r="O123" s="51"/>
      <c r="Q123" s="51"/>
      <c r="R123" s="48"/>
    </row>
    <row r="124" spans="1:18" s="49" customFormat="1">
      <c r="A124" s="48"/>
      <c r="C124" s="50"/>
      <c r="G124" s="51"/>
      <c r="K124" s="51"/>
      <c r="L124" s="45"/>
      <c r="M124" s="51"/>
      <c r="O124" s="51"/>
      <c r="Q124" s="51"/>
      <c r="R124" s="48"/>
    </row>
    <row r="125" spans="1:18" s="49" customFormat="1">
      <c r="A125" s="48"/>
      <c r="C125" s="50"/>
      <c r="G125" s="51"/>
      <c r="K125" s="51"/>
      <c r="L125" s="45"/>
      <c r="M125" s="51"/>
      <c r="O125" s="51"/>
      <c r="Q125" s="51"/>
      <c r="R125" s="48"/>
    </row>
    <row r="126" spans="1:18" s="49" customFormat="1">
      <c r="A126" s="48"/>
      <c r="C126" s="50"/>
      <c r="G126" s="51"/>
      <c r="K126" s="51"/>
      <c r="L126" s="45"/>
      <c r="M126" s="51"/>
      <c r="O126" s="51"/>
      <c r="Q126" s="51"/>
      <c r="R126" s="48"/>
    </row>
    <row r="127" spans="1:18" s="49" customFormat="1">
      <c r="A127" s="48"/>
      <c r="C127" s="50"/>
      <c r="G127" s="51"/>
      <c r="K127" s="51"/>
      <c r="L127" s="45"/>
      <c r="M127" s="51"/>
      <c r="O127" s="51"/>
      <c r="Q127" s="51"/>
      <c r="R127" s="48"/>
    </row>
    <row r="128" spans="1:18" s="49" customFormat="1">
      <c r="A128" s="48"/>
      <c r="C128" s="50"/>
      <c r="G128" s="51"/>
      <c r="K128" s="51"/>
      <c r="L128" s="45"/>
      <c r="M128" s="51"/>
      <c r="O128" s="51"/>
      <c r="Q128" s="51"/>
      <c r="R128" s="48"/>
    </row>
    <row r="129" spans="1:18" s="49" customFormat="1">
      <c r="A129" s="48"/>
      <c r="C129" s="50"/>
      <c r="G129" s="51"/>
      <c r="K129" s="51"/>
      <c r="L129" s="45"/>
      <c r="M129" s="51"/>
      <c r="O129" s="51"/>
      <c r="Q129" s="51"/>
      <c r="R129" s="48"/>
    </row>
    <row r="130" spans="1:18" s="49" customFormat="1">
      <c r="A130" s="48"/>
      <c r="C130" s="50"/>
      <c r="G130" s="51"/>
      <c r="K130" s="51"/>
      <c r="L130" s="45"/>
      <c r="M130" s="51"/>
      <c r="O130" s="51"/>
      <c r="Q130" s="51"/>
      <c r="R130" s="48"/>
    </row>
    <row r="131" spans="1:18" s="49" customFormat="1">
      <c r="A131" s="48"/>
      <c r="C131" s="50"/>
      <c r="G131" s="51"/>
      <c r="K131" s="51"/>
      <c r="L131" s="45"/>
      <c r="M131" s="51"/>
      <c r="O131" s="51"/>
      <c r="Q131" s="51"/>
      <c r="R131" s="48"/>
    </row>
    <row r="132" spans="1:18" s="49" customFormat="1">
      <c r="A132" s="48"/>
      <c r="C132" s="50"/>
      <c r="G132" s="51"/>
      <c r="K132" s="51"/>
      <c r="L132" s="45"/>
      <c r="M132" s="51"/>
      <c r="O132" s="51"/>
      <c r="Q132" s="51"/>
      <c r="R132" s="48"/>
    </row>
    <row r="133" spans="1:18" s="49" customFormat="1">
      <c r="A133" s="48"/>
      <c r="C133" s="50"/>
      <c r="G133" s="51"/>
      <c r="K133" s="51"/>
      <c r="L133" s="45"/>
      <c r="M133" s="51"/>
      <c r="O133" s="51"/>
      <c r="Q133" s="51"/>
      <c r="R133" s="48"/>
    </row>
    <row r="134" spans="1:18" s="49" customFormat="1">
      <c r="A134" s="48"/>
      <c r="C134" s="50"/>
      <c r="G134" s="51"/>
      <c r="K134" s="51"/>
      <c r="L134" s="45"/>
      <c r="M134" s="51"/>
      <c r="O134" s="51"/>
      <c r="Q134" s="51"/>
      <c r="R134" s="48"/>
    </row>
    <row r="135" spans="1:18" s="49" customFormat="1">
      <c r="A135" s="48"/>
      <c r="C135" s="50"/>
      <c r="G135" s="51"/>
      <c r="K135" s="51"/>
      <c r="L135" s="45"/>
      <c r="M135" s="51"/>
      <c r="O135" s="51"/>
      <c r="Q135" s="51"/>
      <c r="R135" s="48"/>
    </row>
    <row r="136" spans="1:18" s="49" customFormat="1">
      <c r="A136" s="48"/>
      <c r="C136" s="50"/>
      <c r="G136" s="51"/>
      <c r="K136" s="51"/>
      <c r="L136" s="45"/>
      <c r="M136" s="51"/>
      <c r="O136" s="51"/>
      <c r="Q136" s="51"/>
      <c r="R136" s="48"/>
    </row>
    <row r="137" spans="1:18" s="49" customFormat="1">
      <c r="A137" s="48"/>
      <c r="C137" s="50"/>
      <c r="G137" s="51"/>
      <c r="K137" s="51"/>
      <c r="L137" s="45"/>
      <c r="M137" s="51"/>
      <c r="O137" s="51"/>
      <c r="Q137" s="51"/>
      <c r="R137" s="48"/>
    </row>
    <row r="138" spans="1:18" s="49" customFormat="1">
      <c r="A138" s="48"/>
      <c r="C138" s="50"/>
      <c r="G138" s="51"/>
      <c r="K138" s="51"/>
      <c r="L138" s="45"/>
      <c r="M138" s="51"/>
      <c r="O138" s="51"/>
      <c r="Q138" s="51"/>
      <c r="R138" s="48"/>
    </row>
    <row r="139" spans="1:18" s="49" customFormat="1">
      <c r="A139" s="48"/>
      <c r="C139" s="50"/>
      <c r="G139" s="51"/>
      <c r="K139" s="51"/>
      <c r="L139" s="45"/>
      <c r="M139" s="51"/>
      <c r="O139" s="51"/>
      <c r="Q139" s="51"/>
      <c r="R139" s="48"/>
    </row>
    <row r="140" spans="1:18" s="49" customFormat="1">
      <c r="A140" s="48"/>
      <c r="C140" s="50"/>
      <c r="G140" s="51"/>
      <c r="K140" s="51"/>
      <c r="L140" s="45"/>
      <c r="M140" s="51"/>
      <c r="O140" s="51"/>
      <c r="Q140" s="51"/>
      <c r="R140" s="48"/>
    </row>
    <row r="141" spans="1:18" s="49" customFormat="1">
      <c r="A141" s="48"/>
      <c r="C141" s="50"/>
      <c r="G141" s="51"/>
      <c r="K141" s="51"/>
      <c r="L141" s="45"/>
      <c r="M141" s="51"/>
      <c r="O141" s="51"/>
      <c r="Q141" s="51"/>
      <c r="R141" s="48"/>
    </row>
    <row r="142" spans="1:18" s="49" customFormat="1">
      <c r="A142" s="48"/>
      <c r="C142" s="50"/>
      <c r="G142" s="51"/>
      <c r="K142" s="51"/>
      <c r="L142" s="45"/>
      <c r="M142" s="51"/>
      <c r="O142" s="51"/>
      <c r="Q142" s="51"/>
      <c r="R142" s="48"/>
    </row>
    <row r="143" spans="1:18" s="49" customFormat="1">
      <c r="A143" s="48"/>
      <c r="C143" s="50"/>
      <c r="G143" s="51"/>
      <c r="K143" s="51"/>
      <c r="L143" s="45"/>
      <c r="M143" s="51"/>
      <c r="O143" s="51"/>
      <c r="Q143" s="51"/>
      <c r="R143" s="48"/>
    </row>
    <row r="144" spans="1:18" s="49" customFormat="1">
      <c r="A144" s="48"/>
      <c r="C144" s="50"/>
      <c r="G144" s="51"/>
      <c r="K144" s="51"/>
      <c r="L144" s="45"/>
      <c r="M144" s="51"/>
      <c r="O144" s="51"/>
      <c r="Q144" s="51"/>
      <c r="R144" s="48"/>
    </row>
    <row r="145" spans="1:18" s="49" customFormat="1">
      <c r="A145" s="48"/>
      <c r="C145" s="50"/>
      <c r="G145" s="51"/>
      <c r="K145" s="51"/>
      <c r="L145" s="45"/>
      <c r="M145" s="51"/>
      <c r="O145" s="51"/>
      <c r="Q145" s="51"/>
      <c r="R145" s="48"/>
    </row>
    <row r="146" spans="1:18" s="49" customFormat="1">
      <c r="A146" s="48"/>
      <c r="C146" s="50"/>
      <c r="G146" s="51"/>
      <c r="K146" s="51"/>
      <c r="L146" s="45"/>
      <c r="M146" s="51"/>
      <c r="O146" s="51"/>
      <c r="Q146" s="51"/>
      <c r="R146" s="48"/>
    </row>
    <row r="147" spans="1:18" s="49" customFormat="1">
      <c r="A147" s="48"/>
      <c r="C147" s="50"/>
      <c r="G147" s="51"/>
      <c r="K147" s="51"/>
      <c r="L147" s="45"/>
      <c r="M147" s="51"/>
      <c r="O147" s="51"/>
      <c r="Q147" s="51"/>
      <c r="R147" s="48"/>
    </row>
    <row r="148" spans="1:18" s="49" customFormat="1">
      <c r="A148" s="48"/>
      <c r="C148" s="50"/>
      <c r="G148" s="51"/>
      <c r="K148" s="51"/>
      <c r="L148" s="45"/>
      <c r="M148" s="51"/>
      <c r="O148" s="51"/>
      <c r="Q148" s="51"/>
      <c r="R148" s="48"/>
    </row>
    <row r="149" spans="1:18" s="49" customFormat="1">
      <c r="A149" s="48"/>
      <c r="C149" s="50"/>
      <c r="G149" s="51"/>
      <c r="K149" s="51"/>
      <c r="L149" s="45"/>
      <c r="M149" s="51"/>
      <c r="O149" s="51"/>
      <c r="Q149" s="51"/>
      <c r="R149" s="48"/>
    </row>
    <row r="150" spans="1:18" s="49" customFormat="1">
      <c r="A150" s="48"/>
      <c r="C150" s="50"/>
      <c r="G150" s="51"/>
      <c r="K150" s="51"/>
      <c r="L150" s="45"/>
      <c r="M150" s="51"/>
      <c r="O150" s="51"/>
      <c r="Q150" s="51"/>
      <c r="R150" s="48"/>
    </row>
    <row r="151" spans="1:18" s="49" customFormat="1">
      <c r="A151" s="48"/>
      <c r="C151" s="50"/>
      <c r="G151" s="51"/>
      <c r="K151" s="51"/>
      <c r="L151" s="45"/>
      <c r="M151" s="51"/>
      <c r="O151" s="51"/>
      <c r="Q151" s="51"/>
      <c r="R151" s="48"/>
    </row>
    <row r="152" spans="1:18" s="49" customFormat="1">
      <c r="A152" s="48"/>
      <c r="C152" s="50"/>
      <c r="G152" s="51"/>
      <c r="K152" s="51"/>
      <c r="L152" s="45"/>
      <c r="M152" s="51"/>
      <c r="O152" s="51"/>
      <c r="Q152" s="51"/>
      <c r="R152" s="48"/>
    </row>
    <row r="153" spans="1:18" s="49" customFormat="1">
      <c r="A153" s="48"/>
      <c r="C153" s="50"/>
      <c r="G153" s="51"/>
      <c r="K153" s="51"/>
      <c r="L153" s="45"/>
      <c r="M153" s="51"/>
      <c r="O153" s="51"/>
      <c r="Q153" s="51"/>
      <c r="R153" s="48"/>
    </row>
    <row r="154" spans="1:18" s="49" customFormat="1">
      <c r="A154" s="48"/>
      <c r="C154" s="50"/>
      <c r="G154" s="51"/>
      <c r="K154" s="51"/>
      <c r="L154" s="45"/>
      <c r="M154" s="51"/>
      <c r="O154" s="51"/>
      <c r="Q154" s="51"/>
      <c r="R154" s="48"/>
    </row>
    <row r="155" spans="1:18" s="49" customFormat="1">
      <c r="A155" s="48"/>
      <c r="C155" s="50"/>
      <c r="G155" s="51"/>
      <c r="K155" s="51"/>
      <c r="L155" s="45"/>
      <c r="M155" s="51"/>
      <c r="O155" s="51"/>
      <c r="Q155" s="51"/>
      <c r="R155" s="48"/>
    </row>
    <row r="156" spans="1:18" s="49" customFormat="1">
      <c r="A156" s="48"/>
      <c r="C156" s="50"/>
      <c r="G156" s="51"/>
      <c r="K156" s="51"/>
      <c r="L156" s="45"/>
      <c r="M156" s="51"/>
      <c r="O156" s="51"/>
      <c r="Q156" s="51"/>
      <c r="R156" s="48"/>
    </row>
    <row r="157" spans="1:18" s="49" customFormat="1">
      <c r="A157" s="48"/>
      <c r="C157" s="50"/>
      <c r="G157" s="51"/>
      <c r="K157" s="51"/>
      <c r="L157" s="45"/>
      <c r="M157" s="51"/>
      <c r="O157" s="51"/>
      <c r="Q157" s="51"/>
      <c r="R157" s="48"/>
    </row>
    <row r="158" spans="1:18" s="49" customFormat="1">
      <c r="A158" s="48"/>
      <c r="C158" s="50"/>
      <c r="G158" s="51"/>
      <c r="K158" s="51"/>
      <c r="L158" s="45"/>
      <c r="M158" s="51"/>
      <c r="O158" s="51"/>
      <c r="Q158" s="51"/>
      <c r="R158" s="48"/>
    </row>
    <row r="159" spans="1:18" s="49" customFormat="1">
      <c r="A159" s="48"/>
      <c r="C159" s="50"/>
      <c r="G159" s="51"/>
      <c r="K159" s="51"/>
      <c r="L159" s="45"/>
      <c r="M159" s="51"/>
      <c r="O159" s="51"/>
      <c r="Q159" s="51"/>
      <c r="R159" s="48"/>
    </row>
    <row r="160" spans="1:18" s="49" customFormat="1">
      <c r="A160" s="48"/>
      <c r="C160" s="50"/>
      <c r="G160" s="51"/>
      <c r="K160" s="51"/>
      <c r="L160" s="45"/>
      <c r="M160" s="51"/>
      <c r="O160" s="51"/>
      <c r="Q160" s="51"/>
      <c r="R160" s="48"/>
    </row>
    <row r="161" spans="1:18" s="49" customFormat="1">
      <c r="A161" s="48"/>
      <c r="C161" s="50"/>
      <c r="G161" s="51"/>
      <c r="K161" s="51"/>
      <c r="L161" s="45"/>
      <c r="M161" s="51"/>
      <c r="O161" s="51"/>
      <c r="Q161" s="51"/>
      <c r="R161" s="48"/>
    </row>
    <row r="162" spans="1:18" s="49" customFormat="1">
      <c r="A162" s="48"/>
      <c r="C162" s="50"/>
      <c r="G162" s="51"/>
      <c r="K162" s="51"/>
      <c r="L162" s="45"/>
      <c r="M162" s="51"/>
      <c r="O162" s="51"/>
      <c r="Q162" s="51"/>
      <c r="R162" s="48"/>
    </row>
    <row r="163" spans="1:18" s="49" customFormat="1">
      <c r="A163" s="48"/>
      <c r="C163" s="50"/>
      <c r="G163" s="51"/>
      <c r="K163" s="51"/>
      <c r="L163" s="45"/>
      <c r="M163" s="51"/>
      <c r="O163" s="51"/>
      <c r="Q163" s="51"/>
      <c r="R163" s="48"/>
    </row>
    <row r="164" spans="1:18" s="49" customFormat="1">
      <c r="A164" s="48"/>
      <c r="C164" s="50"/>
      <c r="G164" s="51"/>
      <c r="K164" s="51"/>
      <c r="L164" s="45"/>
      <c r="M164" s="51"/>
      <c r="O164" s="51"/>
      <c r="Q164" s="51"/>
      <c r="R164" s="48"/>
    </row>
    <row r="165" spans="1:18" s="49" customFormat="1">
      <c r="A165" s="48"/>
      <c r="C165" s="50"/>
      <c r="G165" s="51"/>
      <c r="K165" s="51"/>
      <c r="L165" s="45"/>
      <c r="M165" s="51"/>
      <c r="O165" s="51"/>
      <c r="Q165" s="51"/>
      <c r="R165" s="48"/>
    </row>
    <row r="166" spans="1:18" s="49" customFormat="1">
      <c r="A166" s="48"/>
      <c r="C166" s="50"/>
      <c r="G166" s="51"/>
      <c r="K166" s="51"/>
      <c r="L166" s="45"/>
      <c r="M166" s="51"/>
      <c r="O166" s="51"/>
      <c r="Q166" s="51"/>
      <c r="R166" s="48"/>
    </row>
    <row r="167" spans="1:18" s="49" customFormat="1">
      <c r="A167" s="48"/>
      <c r="C167" s="50"/>
      <c r="G167" s="51"/>
      <c r="K167" s="51"/>
      <c r="L167" s="45"/>
      <c r="M167" s="51"/>
      <c r="O167" s="51"/>
      <c r="Q167" s="51"/>
      <c r="R167" s="48"/>
    </row>
    <row r="168" spans="1:18" s="49" customFormat="1">
      <c r="A168" s="48"/>
      <c r="C168" s="50"/>
      <c r="G168" s="51"/>
      <c r="K168" s="51"/>
      <c r="L168" s="45"/>
      <c r="M168" s="51"/>
      <c r="O168" s="51"/>
      <c r="Q168" s="51"/>
      <c r="R168" s="48"/>
    </row>
    <row r="169" spans="1:18" s="49" customFormat="1">
      <c r="A169" s="48"/>
      <c r="C169" s="50"/>
      <c r="G169" s="51"/>
      <c r="K169" s="51"/>
      <c r="L169" s="45"/>
      <c r="M169" s="51"/>
      <c r="O169" s="51"/>
      <c r="Q169" s="51"/>
      <c r="R169" s="48"/>
    </row>
    <row r="170" spans="1:18" s="49" customFormat="1">
      <c r="A170" s="48"/>
      <c r="C170" s="50"/>
      <c r="G170" s="51"/>
      <c r="K170" s="51"/>
      <c r="L170" s="45"/>
      <c r="M170" s="51"/>
      <c r="O170" s="51"/>
      <c r="Q170" s="51"/>
      <c r="R170" s="48"/>
    </row>
    <row r="171" spans="1:18" s="49" customFormat="1">
      <c r="A171" s="48"/>
      <c r="C171" s="50"/>
      <c r="G171" s="51"/>
      <c r="K171" s="51"/>
      <c r="L171" s="45"/>
      <c r="M171" s="51"/>
      <c r="O171" s="51"/>
      <c r="Q171" s="51"/>
      <c r="R171" s="48"/>
    </row>
    <row r="172" spans="1:18" s="49" customFormat="1">
      <c r="A172" s="48"/>
      <c r="C172" s="50"/>
      <c r="G172" s="51"/>
      <c r="K172" s="51"/>
      <c r="L172" s="45"/>
      <c r="M172" s="51"/>
      <c r="O172" s="51"/>
      <c r="Q172" s="51"/>
      <c r="R172" s="48"/>
    </row>
    <row r="173" spans="1:18" s="49" customFormat="1">
      <c r="A173" s="48"/>
      <c r="C173" s="50"/>
      <c r="G173" s="51"/>
      <c r="K173" s="51"/>
      <c r="L173" s="45"/>
      <c r="M173" s="51"/>
      <c r="O173" s="51"/>
      <c r="Q173" s="51"/>
      <c r="R173" s="48"/>
    </row>
    <row r="174" spans="1:18" s="49" customFormat="1">
      <c r="A174" s="48"/>
      <c r="C174" s="50"/>
      <c r="G174" s="51"/>
      <c r="K174" s="51"/>
      <c r="L174" s="45"/>
      <c r="M174" s="51"/>
      <c r="O174" s="51"/>
      <c r="Q174" s="51"/>
      <c r="R174" s="48"/>
    </row>
    <row r="175" spans="1:18" s="49" customFormat="1">
      <c r="A175" s="48"/>
      <c r="C175" s="50"/>
      <c r="G175" s="51"/>
      <c r="K175" s="51"/>
      <c r="L175" s="45"/>
      <c r="M175" s="51"/>
      <c r="O175" s="51"/>
      <c r="Q175" s="51"/>
      <c r="R175" s="48"/>
    </row>
    <row r="176" spans="1:18" s="49" customFormat="1">
      <c r="A176" s="48"/>
      <c r="C176" s="50"/>
      <c r="G176" s="51"/>
      <c r="K176" s="51"/>
      <c r="L176" s="45"/>
      <c r="M176" s="51"/>
      <c r="O176" s="51"/>
      <c r="Q176" s="51"/>
      <c r="R176" s="48"/>
    </row>
    <row r="177" spans="1:18" s="49" customFormat="1">
      <c r="A177" s="48"/>
      <c r="C177" s="50"/>
      <c r="G177" s="51"/>
      <c r="K177" s="51"/>
      <c r="L177" s="45"/>
      <c r="M177" s="51"/>
      <c r="O177" s="51"/>
      <c r="Q177" s="51"/>
      <c r="R177" s="48"/>
    </row>
    <row r="178" spans="1:18" s="49" customFormat="1">
      <c r="A178" s="48"/>
      <c r="C178" s="50"/>
      <c r="G178" s="51"/>
      <c r="K178" s="51"/>
      <c r="L178" s="45"/>
      <c r="M178" s="51"/>
      <c r="O178" s="51"/>
      <c r="Q178" s="51"/>
      <c r="R178" s="48"/>
    </row>
    <row r="179" spans="1:18" s="49" customFormat="1">
      <c r="A179" s="48"/>
      <c r="C179" s="50"/>
      <c r="G179" s="51"/>
      <c r="K179" s="51"/>
      <c r="L179" s="45"/>
      <c r="M179" s="51"/>
      <c r="O179" s="51"/>
      <c r="Q179" s="51"/>
      <c r="R179" s="48"/>
    </row>
    <row r="180" spans="1:18" s="49" customFormat="1">
      <c r="A180" s="48"/>
      <c r="C180" s="50"/>
      <c r="G180" s="51"/>
      <c r="K180" s="51"/>
      <c r="L180" s="45"/>
      <c r="M180" s="51"/>
      <c r="O180" s="51"/>
      <c r="Q180" s="51"/>
      <c r="R180" s="48"/>
    </row>
    <row r="181" spans="1:18" s="49" customFormat="1">
      <c r="A181" s="48"/>
      <c r="C181" s="50"/>
      <c r="G181" s="51"/>
      <c r="K181" s="51"/>
      <c r="L181" s="45"/>
      <c r="M181" s="51"/>
      <c r="O181" s="51"/>
      <c r="Q181" s="51"/>
      <c r="R181" s="48"/>
    </row>
    <row r="182" spans="1:18" s="49" customFormat="1">
      <c r="A182" s="48"/>
      <c r="C182" s="50"/>
      <c r="G182" s="51"/>
      <c r="K182" s="51"/>
      <c r="L182" s="45"/>
      <c r="M182" s="51"/>
      <c r="O182" s="51"/>
      <c r="Q182" s="51"/>
      <c r="R182" s="48"/>
    </row>
    <row r="183" spans="1:18" s="49" customFormat="1">
      <c r="A183" s="48"/>
      <c r="C183" s="50"/>
      <c r="G183" s="51"/>
      <c r="K183" s="51"/>
      <c r="L183" s="45"/>
      <c r="M183" s="51"/>
      <c r="O183" s="51"/>
      <c r="Q183" s="51"/>
      <c r="R183" s="48"/>
    </row>
    <row r="184" spans="1:18" s="49" customFormat="1">
      <c r="A184" s="48"/>
      <c r="C184" s="50"/>
      <c r="G184" s="51"/>
      <c r="K184" s="51"/>
      <c r="L184" s="45"/>
      <c r="M184" s="51"/>
      <c r="O184" s="51"/>
      <c r="Q184" s="51"/>
      <c r="R184" s="48"/>
    </row>
    <row r="185" spans="1:18" s="49" customFormat="1">
      <c r="A185" s="48"/>
      <c r="C185" s="50"/>
      <c r="G185" s="51"/>
      <c r="K185" s="51"/>
      <c r="L185" s="45"/>
      <c r="M185" s="51"/>
      <c r="O185" s="51"/>
      <c r="Q185" s="51"/>
      <c r="R185" s="48"/>
    </row>
    <row r="186" spans="1:18" s="49" customFormat="1">
      <c r="A186" s="48"/>
      <c r="C186" s="50"/>
      <c r="G186" s="51"/>
      <c r="K186" s="51"/>
      <c r="L186" s="45"/>
      <c r="M186" s="51"/>
      <c r="O186" s="51"/>
      <c r="Q186" s="51"/>
      <c r="R186" s="48"/>
    </row>
    <row r="187" spans="1:18" s="49" customFormat="1">
      <c r="A187" s="48"/>
      <c r="C187" s="50"/>
      <c r="G187" s="51"/>
      <c r="K187" s="51"/>
      <c r="L187" s="45"/>
      <c r="M187" s="51"/>
      <c r="O187" s="51"/>
      <c r="Q187" s="51"/>
      <c r="R187" s="48"/>
    </row>
    <row r="188" spans="1:18" s="49" customFormat="1">
      <c r="A188" s="48"/>
      <c r="C188" s="50"/>
      <c r="G188" s="51"/>
      <c r="K188" s="51"/>
      <c r="L188" s="45"/>
      <c r="M188" s="51"/>
      <c r="O188" s="51"/>
      <c r="Q188" s="51"/>
      <c r="R188" s="48"/>
    </row>
    <row r="189" spans="1:18" s="49" customFormat="1">
      <c r="A189" s="48"/>
      <c r="C189" s="50"/>
      <c r="G189" s="51"/>
      <c r="K189" s="51"/>
      <c r="L189" s="45"/>
      <c r="M189" s="51"/>
      <c r="O189" s="51"/>
      <c r="Q189" s="51"/>
      <c r="R189" s="48"/>
    </row>
    <row r="190" spans="1:18" s="49" customFormat="1">
      <c r="A190" s="48"/>
      <c r="C190" s="50"/>
      <c r="G190" s="51"/>
      <c r="K190" s="51"/>
      <c r="L190" s="45"/>
      <c r="M190" s="51"/>
      <c r="O190" s="51"/>
      <c r="Q190" s="51"/>
      <c r="R190" s="48"/>
    </row>
    <row r="191" spans="1:18" s="49" customFormat="1">
      <c r="A191" s="48"/>
      <c r="C191" s="50"/>
      <c r="G191" s="51"/>
      <c r="K191" s="51"/>
      <c r="L191" s="45"/>
      <c r="M191" s="51"/>
      <c r="O191" s="51"/>
      <c r="Q191" s="51"/>
      <c r="R191" s="48"/>
    </row>
    <row r="192" spans="1:18" s="49" customFormat="1">
      <c r="A192" s="48"/>
      <c r="C192" s="50"/>
      <c r="G192" s="51"/>
      <c r="K192" s="51"/>
      <c r="L192" s="45"/>
      <c r="M192" s="51"/>
      <c r="O192" s="51"/>
      <c r="Q192" s="51"/>
      <c r="R192" s="48"/>
    </row>
    <row r="193" spans="1:18" s="49" customFormat="1">
      <c r="A193" s="48"/>
      <c r="C193" s="50"/>
      <c r="G193" s="51"/>
      <c r="K193" s="51"/>
      <c r="L193" s="45"/>
      <c r="M193" s="51"/>
      <c r="O193" s="51"/>
      <c r="Q193" s="51"/>
      <c r="R193" s="48"/>
    </row>
    <row r="194" spans="1:18" s="49" customFormat="1">
      <c r="A194" s="48"/>
      <c r="C194" s="50"/>
      <c r="G194" s="51"/>
      <c r="K194" s="51"/>
      <c r="L194" s="45"/>
      <c r="M194" s="51"/>
      <c r="O194" s="51"/>
      <c r="Q194" s="51"/>
      <c r="R194" s="48"/>
    </row>
    <row r="195" spans="1:18" s="49" customFormat="1">
      <c r="A195" s="48"/>
      <c r="C195" s="50"/>
      <c r="G195" s="51"/>
      <c r="K195" s="51"/>
      <c r="L195" s="45"/>
      <c r="M195" s="51"/>
      <c r="O195" s="51"/>
      <c r="Q195" s="51"/>
      <c r="R195" s="48"/>
    </row>
    <row r="196" spans="1:18" s="49" customFormat="1">
      <c r="A196" s="48"/>
      <c r="C196" s="50"/>
      <c r="G196" s="51"/>
      <c r="K196" s="51"/>
      <c r="L196" s="45"/>
      <c r="M196" s="51"/>
      <c r="O196" s="51"/>
      <c r="Q196" s="51"/>
      <c r="R196" s="48"/>
    </row>
    <row r="197" spans="1:18" s="49" customFormat="1">
      <c r="A197" s="48"/>
      <c r="C197" s="50"/>
      <c r="G197" s="51"/>
      <c r="K197" s="51"/>
      <c r="L197" s="45"/>
      <c r="M197" s="51"/>
      <c r="O197" s="51"/>
      <c r="Q197" s="51"/>
      <c r="R197" s="48"/>
    </row>
    <row r="198" spans="1:18" s="49" customFormat="1">
      <c r="A198" s="48"/>
      <c r="C198" s="50"/>
      <c r="G198" s="51"/>
      <c r="K198" s="51"/>
      <c r="L198" s="45"/>
      <c r="M198" s="51"/>
      <c r="O198" s="51"/>
      <c r="Q198" s="51"/>
      <c r="R198" s="48"/>
    </row>
    <row r="199" spans="1:18" s="49" customFormat="1">
      <c r="A199" s="48"/>
      <c r="C199" s="50"/>
      <c r="G199" s="51"/>
      <c r="K199" s="51"/>
      <c r="L199" s="45"/>
      <c r="M199" s="51"/>
      <c r="O199" s="51"/>
      <c r="Q199" s="51"/>
      <c r="R199" s="48"/>
    </row>
    <row r="200" spans="1:18" s="49" customFormat="1">
      <c r="A200" s="48"/>
      <c r="C200" s="50"/>
      <c r="G200" s="51"/>
      <c r="K200" s="51"/>
      <c r="L200" s="45"/>
      <c r="M200" s="51"/>
      <c r="O200" s="51"/>
      <c r="Q200" s="51"/>
      <c r="R200" s="48"/>
    </row>
    <row r="201" spans="1:18" s="49" customFormat="1">
      <c r="A201" s="48"/>
      <c r="C201" s="50"/>
      <c r="G201" s="51"/>
      <c r="K201" s="51"/>
      <c r="L201" s="45"/>
      <c r="M201" s="51"/>
      <c r="O201" s="51"/>
      <c r="Q201" s="51"/>
      <c r="R201" s="48"/>
    </row>
    <row r="202" spans="1:18" s="49" customFormat="1">
      <c r="A202" s="48"/>
      <c r="C202" s="50"/>
      <c r="G202" s="51"/>
      <c r="K202" s="51"/>
      <c r="L202" s="45"/>
      <c r="M202" s="51"/>
      <c r="O202" s="51"/>
      <c r="Q202" s="51"/>
      <c r="R202" s="48"/>
    </row>
    <row r="203" spans="1:18" s="49" customFormat="1">
      <c r="A203" s="48"/>
      <c r="C203" s="50"/>
      <c r="G203" s="51"/>
      <c r="K203" s="51"/>
      <c r="L203" s="45"/>
      <c r="M203" s="51"/>
      <c r="O203" s="51"/>
      <c r="Q203" s="51"/>
      <c r="R203" s="48"/>
    </row>
    <row r="204" spans="1:18" s="49" customFormat="1">
      <c r="A204" s="48"/>
      <c r="C204" s="50"/>
      <c r="G204" s="51"/>
      <c r="K204" s="51"/>
      <c r="L204" s="45"/>
      <c r="M204" s="51"/>
      <c r="O204" s="51"/>
      <c r="Q204" s="51"/>
      <c r="R204" s="48"/>
    </row>
    <row r="205" spans="1:18" s="49" customFormat="1">
      <c r="A205" s="48"/>
      <c r="C205" s="50"/>
      <c r="G205" s="51"/>
      <c r="K205" s="51"/>
      <c r="L205" s="45"/>
      <c r="M205" s="51"/>
      <c r="O205" s="51"/>
      <c r="Q205" s="51"/>
      <c r="R205" s="48"/>
    </row>
    <row r="206" spans="1:18" s="49" customFormat="1">
      <c r="A206" s="48"/>
      <c r="C206" s="50"/>
      <c r="G206" s="51"/>
      <c r="K206" s="51"/>
      <c r="L206" s="45"/>
      <c r="M206" s="51"/>
      <c r="O206" s="51"/>
      <c r="Q206" s="51"/>
      <c r="R206" s="48"/>
    </row>
    <row r="207" spans="1:18" s="49" customFormat="1">
      <c r="A207" s="48"/>
      <c r="C207" s="50"/>
      <c r="G207" s="51"/>
      <c r="K207" s="51"/>
      <c r="L207" s="45"/>
      <c r="M207" s="51"/>
      <c r="O207" s="51"/>
      <c r="Q207" s="51"/>
      <c r="R207" s="48"/>
    </row>
    <row r="208" spans="1:18" s="49" customFormat="1">
      <c r="A208" s="48"/>
      <c r="C208" s="50"/>
      <c r="G208" s="51"/>
      <c r="K208" s="51"/>
      <c r="L208" s="45"/>
      <c r="M208" s="51"/>
      <c r="O208" s="51"/>
      <c r="Q208" s="51"/>
      <c r="R208" s="48"/>
    </row>
    <row r="209" spans="1:18" s="49" customFormat="1">
      <c r="A209" s="48"/>
      <c r="C209" s="50"/>
      <c r="G209" s="51"/>
      <c r="K209" s="51"/>
      <c r="L209" s="45"/>
      <c r="M209" s="51"/>
      <c r="O209" s="51"/>
      <c r="Q209" s="51"/>
      <c r="R209" s="48"/>
    </row>
    <row r="210" spans="1:18" s="49" customFormat="1">
      <c r="A210" s="48"/>
      <c r="C210" s="50"/>
      <c r="G210" s="51"/>
      <c r="K210" s="51"/>
      <c r="L210" s="45"/>
      <c r="M210" s="51"/>
      <c r="O210" s="51"/>
      <c r="Q210" s="51"/>
      <c r="R210" s="48"/>
    </row>
    <row r="211" spans="1:18" s="49" customFormat="1">
      <c r="A211" s="48"/>
      <c r="C211" s="50"/>
      <c r="G211" s="51"/>
      <c r="K211" s="51"/>
      <c r="L211" s="45"/>
      <c r="M211" s="51"/>
      <c r="O211" s="51"/>
      <c r="Q211" s="51"/>
      <c r="R211" s="48"/>
    </row>
    <row r="212" spans="1:18" s="49" customFormat="1">
      <c r="A212" s="48"/>
      <c r="C212" s="50"/>
      <c r="G212" s="51"/>
      <c r="K212" s="51"/>
      <c r="L212" s="45"/>
      <c r="M212" s="51"/>
      <c r="O212" s="51"/>
      <c r="Q212" s="51"/>
      <c r="R212" s="48"/>
    </row>
    <row r="213" spans="1:18" s="49" customFormat="1">
      <c r="A213" s="48"/>
      <c r="C213" s="50"/>
      <c r="G213" s="51"/>
      <c r="K213" s="51"/>
      <c r="L213" s="45"/>
      <c r="M213" s="51"/>
      <c r="O213" s="51"/>
      <c r="Q213" s="51"/>
      <c r="R213" s="48"/>
    </row>
    <row r="214" spans="1:18" s="49" customFormat="1">
      <c r="A214" s="48"/>
      <c r="C214" s="50"/>
      <c r="G214" s="51"/>
      <c r="K214" s="51"/>
      <c r="L214" s="45"/>
      <c r="M214" s="51"/>
      <c r="O214" s="51"/>
      <c r="Q214" s="51"/>
      <c r="R214" s="48"/>
    </row>
    <row r="215" spans="1:18" s="49" customFormat="1">
      <c r="A215" s="48"/>
      <c r="C215" s="50"/>
      <c r="G215" s="51"/>
      <c r="K215" s="51"/>
      <c r="L215" s="45"/>
      <c r="M215" s="51"/>
      <c r="O215" s="51"/>
      <c r="Q215" s="51"/>
      <c r="R215" s="48"/>
    </row>
    <row r="216" spans="1:18" s="49" customFormat="1">
      <c r="A216" s="48"/>
      <c r="C216" s="50"/>
      <c r="G216" s="51"/>
      <c r="K216" s="51"/>
      <c r="L216" s="45"/>
      <c r="M216" s="51"/>
      <c r="O216" s="51"/>
      <c r="Q216" s="51"/>
      <c r="R216" s="48"/>
    </row>
    <row r="217" spans="1:18" s="49" customFormat="1">
      <c r="A217" s="48"/>
      <c r="C217" s="50"/>
      <c r="G217" s="51"/>
      <c r="K217" s="51"/>
      <c r="L217" s="45"/>
      <c r="M217" s="51"/>
      <c r="O217" s="51"/>
      <c r="Q217" s="51"/>
      <c r="R217" s="48"/>
    </row>
    <row r="218" spans="1:18" s="49" customFormat="1">
      <c r="A218" s="48"/>
      <c r="C218" s="50"/>
      <c r="G218" s="51"/>
      <c r="K218" s="51"/>
      <c r="L218" s="45"/>
      <c r="M218" s="51"/>
      <c r="O218" s="51"/>
      <c r="Q218" s="51"/>
      <c r="R218" s="48"/>
    </row>
    <row r="219" spans="1:18" s="49" customFormat="1">
      <c r="A219" s="48"/>
      <c r="C219" s="50"/>
      <c r="G219" s="51"/>
      <c r="K219" s="51"/>
      <c r="L219" s="45"/>
      <c r="M219" s="51"/>
      <c r="O219" s="51"/>
      <c r="Q219" s="51"/>
      <c r="R219" s="48"/>
    </row>
    <row r="220" spans="1:18" s="49" customFormat="1">
      <c r="A220" s="48"/>
      <c r="C220" s="50"/>
      <c r="G220" s="51"/>
      <c r="K220" s="51"/>
      <c r="L220" s="45"/>
      <c r="M220" s="51"/>
      <c r="O220" s="51"/>
      <c r="Q220" s="51"/>
      <c r="R220" s="48"/>
    </row>
    <row r="221" spans="1:18" s="49" customFormat="1">
      <c r="A221" s="48"/>
      <c r="C221" s="50"/>
      <c r="G221" s="51"/>
      <c r="K221" s="51"/>
      <c r="L221" s="45"/>
      <c r="M221" s="51"/>
      <c r="O221" s="51"/>
      <c r="Q221" s="51"/>
      <c r="R221" s="48"/>
    </row>
    <row r="222" spans="1:18" s="49" customFormat="1">
      <c r="A222" s="48"/>
      <c r="C222" s="50"/>
      <c r="G222" s="51"/>
      <c r="K222" s="51"/>
      <c r="L222" s="45"/>
      <c r="M222" s="51"/>
      <c r="O222" s="51"/>
      <c r="Q222" s="51"/>
      <c r="R222" s="48"/>
    </row>
    <row r="223" spans="1:18" s="49" customFormat="1">
      <c r="A223" s="48"/>
      <c r="C223" s="50"/>
      <c r="G223" s="51"/>
      <c r="K223" s="51"/>
      <c r="L223" s="45"/>
      <c r="M223" s="51"/>
      <c r="O223" s="51"/>
      <c r="Q223" s="51"/>
      <c r="R223" s="48"/>
    </row>
    <row r="224" spans="1:18" s="49" customFormat="1">
      <c r="A224" s="48"/>
      <c r="C224" s="50"/>
      <c r="G224" s="51"/>
      <c r="K224" s="51"/>
      <c r="L224" s="45"/>
      <c r="M224" s="51"/>
      <c r="O224" s="51"/>
      <c r="Q224" s="51"/>
      <c r="R224" s="48"/>
    </row>
    <row r="225" spans="1:18" s="49" customFormat="1">
      <c r="A225" s="48"/>
      <c r="C225" s="50"/>
      <c r="G225" s="51"/>
      <c r="K225" s="51"/>
      <c r="L225" s="45"/>
      <c r="M225" s="51"/>
      <c r="O225" s="51"/>
      <c r="Q225" s="51"/>
      <c r="R225" s="48"/>
    </row>
    <row r="226" spans="1:18" s="49" customFormat="1">
      <c r="A226" s="48"/>
      <c r="C226" s="50"/>
      <c r="G226" s="51"/>
      <c r="K226" s="51"/>
      <c r="L226" s="45"/>
      <c r="M226" s="51"/>
      <c r="O226" s="51"/>
      <c r="Q226" s="51"/>
      <c r="R226" s="48"/>
    </row>
    <row r="227" spans="1:18" s="49" customFormat="1">
      <c r="A227" s="48"/>
      <c r="C227" s="50"/>
      <c r="G227" s="51"/>
      <c r="K227" s="51"/>
      <c r="L227" s="45"/>
      <c r="M227" s="51"/>
      <c r="O227" s="51"/>
      <c r="Q227" s="51"/>
      <c r="R227" s="48"/>
    </row>
    <row r="228" spans="1:18" s="49" customFormat="1">
      <c r="A228" s="48"/>
      <c r="C228" s="50"/>
      <c r="G228" s="51"/>
      <c r="K228" s="51"/>
      <c r="L228" s="45"/>
      <c r="M228" s="51"/>
      <c r="O228" s="51"/>
      <c r="Q228" s="51"/>
      <c r="R228" s="48"/>
    </row>
    <row r="229" spans="1:18" s="49" customFormat="1">
      <c r="A229" s="48"/>
      <c r="C229" s="50"/>
      <c r="G229" s="51"/>
      <c r="K229" s="51"/>
      <c r="L229" s="45"/>
      <c r="M229" s="51"/>
      <c r="O229" s="51"/>
      <c r="Q229" s="51"/>
      <c r="R229" s="48"/>
    </row>
    <row r="230" spans="1:18" s="49" customFormat="1">
      <c r="A230" s="48"/>
      <c r="C230" s="50"/>
      <c r="G230" s="51"/>
      <c r="K230" s="51"/>
      <c r="L230" s="45"/>
      <c r="M230" s="51"/>
      <c r="O230" s="51"/>
      <c r="Q230" s="51"/>
      <c r="R230" s="48"/>
    </row>
    <row r="231" spans="1:18" s="49" customFormat="1">
      <c r="A231" s="48"/>
      <c r="C231" s="50"/>
      <c r="G231" s="51"/>
      <c r="K231" s="51"/>
      <c r="L231" s="45"/>
      <c r="M231" s="51"/>
      <c r="O231" s="51"/>
      <c r="Q231" s="51"/>
      <c r="R231" s="48"/>
    </row>
    <row r="232" spans="1:18" s="49" customFormat="1">
      <c r="A232" s="48"/>
      <c r="C232" s="50"/>
      <c r="G232" s="51"/>
      <c r="K232" s="51"/>
      <c r="L232" s="45"/>
      <c r="M232" s="51"/>
      <c r="O232" s="51"/>
      <c r="Q232" s="51"/>
      <c r="R232" s="48"/>
    </row>
    <row r="233" spans="1:18" s="49" customFormat="1">
      <c r="A233" s="48"/>
      <c r="C233" s="50"/>
      <c r="G233" s="51"/>
      <c r="K233" s="51"/>
      <c r="L233" s="45"/>
      <c r="M233" s="51"/>
      <c r="O233" s="51"/>
      <c r="Q233" s="51"/>
      <c r="R233" s="48"/>
    </row>
    <row r="234" spans="1:18" s="49" customFormat="1">
      <c r="A234" s="48"/>
      <c r="C234" s="50"/>
      <c r="G234" s="51"/>
      <c r="K234" s="51"/>
      <c r="L234" s="45"/>
      <c r="M234" s="51"/>
      <c r="O234" s="51"/>
      <c r="Q234" s="51"/>
      <c r="R234" s="48"/>
    </row>
    <row r="235" spans="1:18" s="49" customFormat="1">
      <c r="A235" s="48"/>
      <c r="C235" s="50"/>
      <c r="G235" s="51"/>
      <c r="K235" s="51"/>
      <c r="L235" s="45"/>
      <c r="M235" s="51"/>
      <c r="O235" s="51"/>
      <c r="Q235" s="51"/>
      <c r="R235" s="48"/>
    </row>
  </sheetData>
  <mergeCells count="1">
    <mergeCell ref="K32:R32"/>
  </mergeCells>
  <phoneticPr fontId="5" type="noConversion"/>
  <printOptions horizontalCentered="1" gridLinesSet="0"/>
  <pageMargins left="1.2204724409448819" right="1.2204724409448819" top="1.0236220472440944" bottom="2.3622047244094491" header="0" footer="0"/>
  <pageSetup paperSize="9" scale="25" orientation="portrait" r:id="rId1"/>
  <headerFooter alignWithMargins="0"/>
  <colBreaks count="1" manualBreakCount="1">
    <brk id="9" max="3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499984740745262"/>
  </sheetPr>
  <dimension ref="A1:AB34"/>
  <sheetViews>
    <sheetView view="pageBreakPreview" zoomScaleSheetLayoutView="100" workbookViewId="0">
      <pane xSplit="1" ySplit="6" topLeftCell="J8" activePane="bottomRight" state="frozen"/>
      <selection pane="topRight" activeCell="B1" sqref="B1"/>
      <selection pane="bottomLeft" activeCell="A7" sqref="A7"/>
      <selection pane="bottomRight" activeCell="L13" sqref="L13"/>
    </sheetView>
  </sheetViews>
  <sheetFormatPr defaultColWidth="9" defaultRowHeight="19.2"/>
  <cols>
    <col min="1" max="1" width="11.19921875" style="49" customWidth="1"/>
    <col min="2" max="4" width="12.19921875" style="49" customWidth="1"/>
    <col min="5" max="11" width="11.8984375" style="49" customWidth="1"/>
    <col min="12" max="12" width="13.19921875" style="49" customWidth="1"/>
    <col min="13" max="13" width="7.5" style="49" customWidth="1"/>
    <col min="14" max="27" width="10.8984375" style="49" customWidth="1"/>
    <col min="28" max="28" width="8.3984375" style="49" customWidth="1"/>
    <col min="29" max="16384" width="9" style="185"/>
  </cols>
  <sheetData>
    <row r="1" spans="1:28" s="180" customFormat="1" ht="20.100000000000001" customHeight="1">
      <c r="A1" s="490" t="s">
        <v>335</v>
      </c>
      <c r="B1" s="490"/>
      <c r="C1" s="490"/>
      <c r="D1" s="490"/>
      <c r="E1" s="490"/>
      <c r="F1" s="490"/>
      <c r="G1" s="490" t="s">
        <v>312</v>
      </c>
      <c r="H1" s="490"/>
      <c r="I1" s="490"/>
      <c r="J1" s="490"/>
      <c r="K1" s="490"/>
      <c r="L1" s="490"/>
      <c r="M1" s="490" t="s">
        <v>336</v>
      </c>
      <c r="N1" s="490"/>
      <c r="O1" s="490"/>
      <c r="P1" s="490"/>
      <c r="Q1" s="490"/>
      <c r="R1" s="490"/>
      <c r="S1" s="490"/>
      <c r="T1" s="490"/>
      <c r="U1" s="490" t="s">
        <v>225</v>
      </c>
      <c r="V1" s="490"/>
      <c r="W1" s="490"/>
      <c r="X1" s="490"/>
      <c r="Y1" s="490"/>
      <c r="Z1" s="490"/>
      <c r="AA1" s="490"/>
      <c r="AB1" s="490"/>
    </row>
    <row r="2" spans="1:28" s="347" customFormat="1" ht="20.100000000000001" customHeight="1" thickBot="1">
      <c r="A2" s="345" t="s">
        <v>224</v>
      </c>
      <c r="B2" s="346"/>
      <c r="C2" s="26"/>
      <c r="D2" s="26"/>
      <c r="E2" s="26"/>
      <c r="F2" s="26"/>
      <c r="G2" s="26"/>
      <c r="H2" s="26"/>
      <c r="I2" s="26"/>
      <c r="J2" s="26"/>
      <c r="K2" s="26"/>
      <c r="L2" s="29" t="s">
        <v>359</v>
      </c>
      <c r="M2" s="345" t="s">
        <v>224</v>
      </c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9" t="s">
        <v>359</v>
      </c>
    </row>
    <row r="3" spans="1:28" s="218" customFormat="1" ht="22.5" customHeight="1" thickTop="1">
      <c r="A3" s="309"/>
      <c r="B3" s="548" t="s">
        <v>313</v>
      </c>
      <c r="C3" s="549"/>
      <c r="D3" s="550"/>
      <c r="E3" s="207" t="s">
        <v>223</v>
      </c>
      <c r="F3" s="207"/>
      <c r="G3" s="208" t="s">
        <v>358</v>
      </c>
      <c r="H3" s="208"/>
      <c r="I3" s="208"/>
      <c r="J3" s="208"/>
      <c r="K3" s="209"/>
      <c r="L3" s="210"/>
      <c r="M3" s="211"/>
      <c r="N3" s="212" t="s">
        <v>360</v>
      </c>
      <c r="O3" s="212"/>
      <c r="P3" s="213"/>
      <c r="Q3" s="207"/>
      <c r="R3" s="207"/>
      <c r="S3" s="214"/>
      <c r="T3" s="215"/>
      <c r="U3" s="207"/>
      <c r="V3" s="207"/>
      <c r="W3" s="216"/>
      <c r="X3" s="207"/>
      <c r="Y3" s="148" t="s">
        <v>222</v>
      </c>
      <c r="Z3" s="148" t="s">
        <v>221</v>
      </c>
      <c r="AA3" s="148" t="s">
        <v>220</v>
      </c>
      <c r="AB3" s="217"/>
    </row>
    <row r="4" spans="1:28" s="218" customFormat="1" ht="22.5" customHeight="1">
      <c r="A4" s="551" t="s">
        <v>30</v>
      </c>
      <c r="B4" s="219" t="s">
        <v>217</v>
      </c>
      <c r="C4" s="219" t="s">
        <v>216</v>
      </c>
      <c r="D4" s="219" t="s">
        <v>219</v>
      </c>
      <c r="E4" s="220" t="s">
        <v>218</v>
      </c>
      <c r="F4" s="221" t="s">
        <v>217</v>
      </c>
      <c r="G4" s="221" t="s">
        <v>216</v>
      </c>
      <c r="H4" s="222" t="s">
        <v>200</v>
      </c>
      <c r="I4" s="222"/>
      <c r="J4" s="221" t="s">
        <v>215</v>
      </c>
      <c r="K4" s="221" t="s">
        <v>214</v>
      </c>
      <c r="L4" s="552" t="s">
        <v>208</v>
      </c>
      <c r="M4" s="551" t="s">
        <v>30</v>
      </c>
      <c r="N4" s="223" t="s">
        <v>213</v>
      </c>
      <c r="O4" s="224" t="s">
        <v>212</v>
      </c>
      <c r="P4" s="225"/>
      <c r="Q4" s="225"/>
      <c r="R4" s="225"/>
      <c r="S4" s="226" t="s">
        <v>211</v>
      </c>
      <c r="T4" s="227"/>
      <c r="U4" s="225" t="s">
        <v>210</v>
      </c>
      <c r="V4" s="225"/>
      <c r="W4" s="228"/>
      <c r="X4" s="228"/>
      <c r="Y4" s="229" t="s">
        <v>209</v>
      </c>
      <c r="Z4" s="229" t="s">
        <v>209</v>
      </c>
      <c r="AA4" s="229" t="s">
        <v>209</v>
      </c>
      <c r="AB4" s="552" t="s">
        <v>208</v>
      </c>
    </row>
    <row r="5" spans="1:28" s="218" customFormat="1" ht="30.9" customHeight="1">
      <c r="A5" s="551"/>
      <c r="B5" s="157" t="s">
        <v>206</v>
      </c>
      <c r="C5" s="157" t="s">
        <v>56</v>
      </c>
      <c r="D5" s="157" t="s">
        <v>207</v>
      </c>
      <c r="E5" s="230" t="s">
        <v>206</v>
      </c>
      <c r="F5" s="157" t="s">
        <v>205</v>
      </c>
      <c r="G5" s="157" t="s">
        <v>204</v>
      </c>
      <c r="H5" s="221" t="s">
        <v>203</v>
      </c>
      <c r="I5" s="221" t="s">
        <v>202</v>
      </c>
      <c r="J5" s="546" t="s">
        <v>190</v>
      </c>
      <c r="K5" s="546" t="s">
        <v>189</v>
      </c>
      <c r="L5" s="552"/>
      <c r="M5" s="551"/>
      <c r="N5" s="231" t="s">
        <v>201</v>
      </c>
      <c r="O5" s="553" t="s">
        <v>361</v>
      </c>
      <c r="P5" s="553" t="s">
        <v>362</v>
      </c>
      <c r="Q5" s="232" t="s">
        <v>200</v>
      </c>
      <c r="R5" s="233"/>
      <c r="S5" s="553" t="s">
        <v>361</v>
      </c>
      <c r="T5" s="553" t="s">
        <v>362</v>
      </c>
      <c r="U5" s="228" t="s">
        <v>200</v>
      </c>
      <c r="V5" s="228"/>
      <c r="W5" s="234" t="s">
        <v>199</v>
      </c>
      <c r="X5" s="234" t="s">
        <v>198</v>
      </c>
      <c r="Y5" s="546" t="s">
        <v>183</v>
      </c>
      <c r="Z5" s="229" t="s">
        <v>197</v>
      </c>
      <c r="AA5" s="229" t="s">
        <v>196</v>
      </c>
      <c r="AB5" s="552"/>
    </row>
    <row r="6" spans="1:28" s="218" customFormat="1" ht="30.9" customHeight="1">
      <c r="A6" s="235"/>
      <c r="B6" s="149" t="s">
        <v>193</v>
      </c>
      <c r="C6" s="149" t="s">
        <v>193</v>
      </c>
      <c r="D6" s="149" t="s">
        <v>195</v>
      </c>
      <c r="E6" s="236" t="s">
        <v>194</v>
      </c>
      <c r="F6" s="149" t="s">
        <v>193</v>
      </c>
      <c r="G6" s="149" t="s">
        <v>193</v>
      </c>
      <c r="H6" s="149" t="s">
        <v>192</v>
      </c>
      <c r="I6" s="149" t="s">
        <v>191</v>
      </c>
      <c r="J6" s="547"/>
      <c r="K6" s="547"/>
      <c r="L6" s="237"/>
      <c r="M6" s="238"/>
      <c r="N6" s="228" t="s">
        <v>188</v>
      </c>
      <c r="O6" s="554"/>
      <c r="P6" s="554"/>
      <c r="Q6" s="239" t="s">
        <v>187</v>
      </c>
      <c r="R6" s="240" t="s">
        <v>186</v>
      </c>
      <c r="S6" s="554"/>
      <c r="T6" s="554"/>
      <c r="U6" s="241" t="s">
        <v>187</v>
      </c>
      <c r="V6" s="242" t="s">
        <v>186</v>
      </c>
      <c r="W6" s="149" t="s">
        <v>185</v>
      </c>
      <c r="X6" s="149" t="s">
        <v>184</v>
      </c>
      <c r="Y6" s="547"/>
      <c r="Z6" s="151" t="s">
        <v>182</v>
      </c>
      <c r="AA6" s="149" t="s">
        <v>181</v>
      </c>
      <c r="AB6" s="243"/>
    </row>
    <row r="7" spans="1:28" s="218" customFormat="1" ht="45" customHeight="1">
      <c r="A7" s="159">
        <v>2012</v>
      </c>
      <c r="B7" s="250">
        <v>1020.1</v>
      </c>
      <c r="C7" s="251">
        <v>1020.1</v>
      </c>
      <c r="D7" s="43">
        <v>56.4</v>
      </c>
      <c r="E7" s="348">
        <v>310.2</v>
      </c>
      <c r="F7" s="244">
        <v>197.9</v>
      </c>
      <c r="G7" s="244">
        <v>197.9</v>
      </c>
      <c r="H7" s="245">
        <v>12.7</v>
      </c>
      <c r="I7" s="246">
        <v>133</v>
      </c>
      <c r="J7" s="43">
        <v>29.8</v>
      </c>
      <c r="K7" s="271">
        <v>0</v>
      </c>
      <c r="L7" s="160">
        <v>2012</v>
      </c>
      <c r="M7" s="159">
        <v>2012</v>
      </c>
      <c r="N7" s="182">
        <v>87.4</v>
      </c>
      <c r="O7" s="476">
        <v>722800</v>
      </c>
      <c r="P7" s="244">
        <v>337.3</v>
      </c>
      <c r="Q7" s="271">
        <v>0</v>
      </c>
      <c r="R7" s="249">
        <v>337.3</v>
      </c>
      <c r="S7" s="244">
        <v>99.3</v>
      </c>
      <c r="T7" s="244">
        <v>62.7</v>
      </c>
      <c r="U7" s="43">
        <v>0.6</v>
      </c>
      <c r="V7" s="249">
        <v>62</v>
      </c>
      <c r="W7" s="43">
        <v>0.63100000000000001</v>
      </c>
      <c r="X7" s="271">
        <v>0</v>
      </c>
      <c r="Y7" s="248">
        <v>10338</v>
      </c>
      <c r="Z7" s="247">
        <v>4517</v>
      </c>
      <c r="AA7" s="43">
        <v>68</v>
      </c>
      <c r="AB7" s="160">
        <v>2012</v>
      </c>
    </row>
    <row r="8" spans="1:28" s="218" customFormat="1" ht="45" customHeight="1">
      <c r="A8" s="159">
        <v>2013</v>
      </c>
      <c r="B8" s="250">
        <v>1045.5340000000001</v>
      </c>
      <c r="C8" s="251">
        <v>575.52800000000002</v>
      </c>
      <c r="D8" s="43">
        <v>55.046320827443196</v>
      </c>
      <c r="E8" s="348">
        <v>310.10000000000002</v>
      </c>
      <c r="F8" s="244">
        <v>197.94900000000001</v>
      </c>
      <c r="G8" s="244">
        <v>175.501</v>
      </c>
      <c r="H8" s="245">
        <v>1270</v>
      </c>
      <c r="I8" s="246">
        <v>133000</v>
      </c>
      <c r="J8" s="452">
        <v>29800</v>
      </c>
      <c r="K8" s="271">
        <v>0</v>
      </c>
      <c r="L8" s="160">
        <v>2013</v>
      </c>
      <c r="M8" s="159">
        <v>2013</v>
      </c>
      <c r="N8" s="182">
        <v>87.4</v>
      </c>
      <c r="O8" s="476">
        <v>722900</v>
      </c>
      <c r="P8" s="476">
        <v>337300</v>
      </c>
      <c r="Q8" s="271">
        <v>0</v>
      </c>
      <c r="R8" s="478">
        <v>337300</v>
      </c>
      <c r="S8" s="476">
        <v>124700</v>
      </c>
      <c r="T8" s="476">
        <v>627000</v>
      </c>
      <c r="U8" s="43">
        <v>600</v>
      </c>
      <c r="V8" s="249">
        <v>61.475000000000001</v>
      </c>
      <c r="W8" s="43">
        <v>0.63100000000000001</v>
      </c>
      <c r="X8" s="271">
        <v>0</v>
      </c>
      <c r="Y8" s="248">
        <v>10321</v>
      </c>
      <c r="Z8" s="247">
        <v>4517</v>
      </c>
      <c r="AA8" s="481">
        <v>680</v>
      </c>
      <c r="AB8" s="160">
        <v>2013</v>
      </c>
    </row>
    <row r="9" spans="1:28" s="218" customFormat="1" ht="45" customHeight="1">
      <c r="A9" s="159">
        <v>2014</v>
      </c>
      <c r="B9" s="250">
        <v>1080.52</v>
      </c>
      <c r="C9" s="251">
        <v>610.51400000000001</v>
      </c>
      <c r="D9" s="43">
        <v>56.501869470255059</v>
      </c>
      <c r="E9" s="348">
        <v>310.10000000000002</v>
      </c>
      <c r="F9" s="244">
        <v>197.94900000000001</v>
      </c>
      <c r="G9" s="244">
        <v>175.501</v>
      </c>
      <c r="H9" s="245">
        <v>1270</v>
      </c>
      <c r="I9" s="246">
        <v>133000</v>
      </c>
      <c r="J9" s="452">
        <v>29800</v>
      </c>
      <c r="K9" s="271">
        <v>0</v>
      </c>
      <c r="L9" s="160">
        <v>2014</v>
      </c>
      <c r="M9" s="159">
        <v>2014</v>
      </c>
      <c r="N9" s="182">
        <v>87.4</v>
      </c>
      <c r="O9" s="476">
        <v>757900</v>
      </c>
      <c r="P9" s="476">
        <v>372300</v>
      </c>
      <c r="Q9" s="271">
        <v>0</v>
      </c>
      <c r="R9" s="478">
        <v>372300</v>
      </c>
      <c r="S9" s="476">
        <v>12700</v>
      </c>
      <c r="T9" s="476">
        <v>627000</v>
      </c>
      <c r="U9" s="43">
        <v>600</v>
      </c>
      <c r="V9" s="249">
        <v>61.475000000000001</v>
      </c>
      <c r="W9" s="43">
        <v>0.63100000000000001</v>
      </c>
      <c r="X9" s="271">
        <v>0</v>
      </c>
      <c r="Y9" s="248">
        <v>10321</v>
      </c>
      <c r="Z9" s="247">
        <v>4517</v>
      </c>
      <c r="AA9" s="481">
        <v>680</v>
      </c>
      <c r="AB9" s="160">
        <v>2014</v>
      </c>
    </row>
    <row r="10" spans="1:28" s="218" customFormat="1" ht="45" customHeight="1">
      <c r="A10" s="159">
        <v>2015</v>
      </c>
      <c r="B10" s="250">
        <v>1082.9000000000001</v>
      </c>
      <c r="C10" s="251">
        <v>612.9</v>
      </c>
      <c r="D10" s="43">
        <v>56.6</v>
      </c>
      <c r="E10" s="348">
        <v>310.10000000000002</v>
      </c>
      <c r="F10" s="244">
        <v>197.9</v>
      </c>
      <c r="G10" s="244">
        <v>175.5</v>
      </c>
      <c r="H10" s="245">
        <v>1270</v>
      </c>
      <c r="I10" s="246">
        <v>133000</v>
      </c>
      <c r="J10" s="452">
        <v>29800</v>
      </c>
      <c r="K10" s="271">
        <v>0</v>
      </c>
      <c r="L10" s="160">
        <v>2015</v>
      </c>
      <c r="M10" s="159">
        <v>2015</v>
      </c>
      <c r="N10" s="182">
        <v>87.4</v>
      </c>
      <c r="O10" s="476">
        <v>760300</v>
      </c>
      <c r="P10" s="476">
        <v>374700</v>
      </c>
      <c r="Q10" s="271">
        <v>0</v>
      </c>
      <c r="R10" s="478">
        <v>374700</v>
      </c>
      <c r="S10" s="476">
        <v>124700</v>
      </c>
      <c r="T10" s="476">
        <v>627000</v>
      </c>
      <c r="U10" s="43">
        <v>600</v>
      </c>
      <c r="V10" s="249">
        <v>61.5</v>
      </c>
      <c r="W10" s="43">
        <v>0.6</v>
      </c>
      <c r="X10" s="271">
        <v>0</v>
      </c>
      <c r="Y10" s="248">
        <v>10321</v>
      </c>
      <c r="Z10" s="247">
        <v>5920</v>
      </c>
      <c r="AA10" s="481">
        <v>680</v>
      </c>
      <c r="AB10" s="160">
        <v>2015</v>
      </c>
    </row>
    <row r="11" spans="1:28" s="218" customFormat="1" ht="45" customHeight="1">
      <c r="A11" s="159">
        <v>2016</v>
      </c>
      <c r="B11" s="250">
        <v>1020.9</v>
      </c>
      <c r="C11" s="251">
        <v>619.9</v>
      </c>
      <c r="D11" s="43">
        <v>60.719078319708345</v>
      </c>
      <c r="E11" s="348">
        <v>14.892000000000001</v>
      </c>
      <c r="F11" s="244">
        <v>197.9</v>
      </c>
      <c r="G11" s="244">
        <v>175.5</v>
      </c>
      <c r="H11" s="245">
        <v>1270</v>
      </c>
      <c r="I11" s="246">
        <v>133000</v>
      </c>
      <c r="J11" s="452">
        <v>29800</v>
      </c>
      <c r="K11" s="271">
        <v>0</v>
      </c>
      <c r="L11" s="160">
        <v>2016</v>
      </c>
      <c r="M11" s="159">
        <v>2016</v>
      </c>
      <c r="N11" s="182">
        <v>87.4</v>
      </c>
      <c r="O11" s="476">
        <v>760300</v>
      </c>
      <c r="P11" s="476">
        <v>381700</v>
      </c>
      <c r="Q11" s="271">
        <v>0</v>
      </c>
      <c r="R11" s="478">
        <v>381700</v>
      </c>
      <c r="S11" s="476">
        <v>627000</v>
      </c>
      <c r="T11" s="476">
        <v>627000</v>
      </c>
      <c r="U11" s="452">
        <v>600</v>
      </c>
      <c r="V11" s="249">
        <v>61.5</v>
      </c>
      <c r="W11" s="43">
        <v>0.6</v>
      </c>
      <c r="X11" s="271">
        <v>0</v>
      </c>
      <c r="Y11" s="248">
        <v>10490</v>
      </c>
      <c r="Z11" s="247">
        <v>6808</v>
      </c>
      <c r="AA11" s="481">
        <v>680</v>
      </c>
      <c r="AB11" s="160">
        <v>2016</v>
      </c>
    </row>
    <row r="12" spans="1:28" s="316" customFormat="1" ht="45" customHeight="1">
      <c r="A12" s="159">
        <v>2017</v>
      </c>
      <c r="B12" s="250">
        <v>921.6</v>
      </c>
      <c r="C12" s="251">
        <v>742.9</v>
      </c>
      <c r="D12" s="43">
        <v>80.60447936909928</v>
      </c>
      <c r="E12" s="271">
        <v>0</v>
      </c>
      <c r="F12" s="244">
        <v>294.7</v>
      </c>
      <c r="G12" s="244">
        <v>294.7</v>
      </c>
      <c r="H12" s="252">
        <v>7000</v>
      </c>
      <c r="I12" s="451">
        <v>257900</v>
      </c>
      <c r="J12" s="452">
        <v>1000</v>
      </c>
      <c r="K12" s="303">
        <v>28800</v>
      </c>
      <c r="L12" s="160">
        <v>2017</v>
      </c>
      <c r="M12" s="159">
        <v>2017</v>
      </c>
      <c r="N12" s="182">
        <v>56.8</v>
      </c>
      <c r="O12" s="476">
        <v>240700</v>
      </c>
      <c r="P12" s="476">
        <v>240700</v>
      </c>
      <c r="Q12" s="271">
        <v>0</v>
      </c>
      <c r="R12" s="478">
        <v>240700</v>
      </c>
      <c r="S12" s="476">
        <v>386100</v>
      </c>
      <c r="T12" s="476">
        <v>207400</v>
      </c>
      <c r="U12" s="452">
        <v>11300</v>
      </c>
      <c r="V12" s="249">
        <v>177.3</v>
      </c>
      <c r="W12" s="43">
        <v>11.5</v>
      </c>
      <c r="X12" s="271">
        <v>18.8</v>
      </c>
      <c r="Y12" s="248">
        <v>15674</v>
      </c>
      <c r="Z12" s="247">
        <v>15226</v>
      </c>
      <c r="AA12" s="481">
        <v>680</v>
      </c>
      <c r="AB12" s="160">
        <v>2017</v>
      </c>
    </row>
    <row r="13" spans="1:28" s="316" customFormat="1" ht="45" customHeight="1">
      <c r="A13" s="159">
        <v>2018</v>
      </c>
      <c r="B13" s="250">
        <v>923.7</v>
      </c>
      <c r="C13" s="251">
        <v>745</v>
      </c>
      <c r="D13" s="43">
        <v>80.599999999999994</v>
      </c>
      <c r="E13" s="271">
        <v>90.6</v>
      </c>
      <c r="F13" s="244">
        <v>294.7</v>
      </c>
      <c r="G13" s="244">
        <v>294.7</v>
      </c>
      <c r="H13" s="252">
        <v>7000</v>
      </c>
      <c r="I13" s="451">
        <v>257900</v>
      </c>
      <c r="J13" s="452">
        <v>1000</v>
      </c>
      <c r="K13" s="303">
        <v>28800</v>
      </c>
      <c r="L13" s="160">
        <v>2018</v>
      </c>
      <c r="M13" s="159">
        <v>2018</v>
      </c>
      <c r="N13" s="182">
        <v>237</v>
      </c>
      <c r="O13" s="476">
        <v>242900</v>
      </c>
      <c r="P13" s="476">
        <v>242900</v>
      </c>
      <c r="Q13" s="271" t="s">
        <v>328</v>
      </c>
      <c r="R13" s="478">
        <v>242900</v>
      </c>
      <c r="S13" s="476">
        <v>386200</v>
      </c>
      <c r="T13" s="476">
        <v>207400</v>
      </c>
      <c r="U13" s="452">
        <v>11300</v>
      </c>
      <c r="V13" s="249">
        <v>177.3</v>
      </c>
      <c r="W13" s="304" t="s">
        <v>301</v>
      </c>
      <c r="X13" s="271">
        <v>18.8</v>
      </c>
      <c r="Y13" s="248">
        <v>15674</v>
      </c>
      <c r="Z13" s="247">
        <v>15226</v>
      </c>
      <c r="AA13" s="481">
        <v>680</v>
      </c>
      <c r="AB13" s="160">
        <v>2018</v>
      </c>
    </row>
    <row r="14" spans="1:28" s="316" customFormat="1" ht="45" customHeight="1">
      <c r="A14" s="159">
        <v>2019</v>
      </c>
      <c r="B14" s="250">
        <v>816</v>
      </c>
      <c r="C14" s="251">
        <v>799.8</v>
      </c>
      <c r="D14" s="43">
        <v>98</v>
      </c>
      <c r="E14" s="313" t="s">
        <v>301</v>
      </c>
      <c r="F14" s="244">
        <v>108.8</v>
      </c>
      <c r="G14" s="244">
        <v>108.8</v>
      </c>
      <c r="H14" s="252">
        <v>4900</v>
      </c>
      <c r="I14" s="451">
        <v>79700</v>
      </c>
      <c r="J14" s="304" t="s">
        <v>301</v>
      </c>
      <c r="K14" s="270">
        <v>24300</v>
      </c>
      <c r="L14" s="314">
        <v>2019</v>
      </c>
      <c r="M14" s="314">
        <v>2019</v>
      </c>
      <c r="N14" s="315">
        <v>81.558000000000007</v>
      </c>
      <c r="O14" s="476">
        <v>454200</v>
      </c>
      <c r="P14" s="476">
        <v>454200</v>
      </c>
      <c r="Q14" s="303">
        <v>400</v>
      </c>
      <c r="R14" s="478">
        <v>453900</v>
      </c>
      <c r="S14" s="476">
        <v>253000</v>
      </c>
      <c r="T14" s="476">
        <v>236700</v>
      </c>
      <c r="U14" s="452">
        <v>13400</v>
      </c>
      <c r="V14" s="249">
        <v>202.18210999999999</v>
      </c>
      <c r="W14" s="304" t="s">
        <v>301</v>
      </c>
      <c r="X14" s="303">
        <v>21.1</v>
      </c>
      <c r="Y14" s="248">
        <v>15674</v>
      </c>
      <c r="Z14" s="247">
        <v>15226</v>
      </c>
      <c r="AA14" s="481">
        <v>680</v>
      </c>
      <c r="AB14" s="160">
        <v>2019</v>
      </c>
    </row>
    <row r="15" spans="1:28" s="218" customFormat="1" ht="45" customHeight="1">
      <c r="A15" s="453">
        <v>2020</v>
      </c>
      <c r="B15" s="454">
        <v>990.11006999999995</v>
      </c>
      <c r="C15" s="454">
        <v>905.35380000000009</v>
      </c>
      <c r="D15" s="455">
        <f t="shared" ref="D15" si="0">C15/B15*100</f>
        <v>91.439712354405216</v>
      </c>
      <c r="E15" s="281">
        <v>0</v>
      </c>
      <c r="F15" s="456">
        <v>260.23027999999999</v>
      </c>
      <c r="G15" s="457">
        <v>260.23027999999999</v>
      </c>
      <c r="H15" s="457">
        <v>10600</v>
      </c>
      <c r="I15" s="458">
        <v>232600</v>
      </c>
      <c r="J15" s="459">
        <v>0</v>
      </c>
      <c r="K15" s="458">
        <v>17000</v>
      </c>
      <c r="L15" s="460">
        <v>2020</v>
      </c>
      <c r="M15" s="460">
        <v>2020</v>
      </c>
      <c r="N15" s="461">
        <v>81.510000000000005</v>
      </c>
      <c r="O15" s="477">
        <v>411100</v>
      </c>
      <c r="P15" s="477">
        <v>341100</v>
      </c>
      <c r="Q15" s="462">
        <v>400</v>
      </c>
      <c r="R15" s="479">
        <v>340700</v>
      </c>
      <c r="S15" s="477">
        <v>318800</v>
      </c>
      <c r="T15" s="477">
        <v>304000</v>
      </c>
      <c r="U15" s="480">
        <v>29800</v>
      </c>
      <c r="V15" s="463">
        <v>253.10739999999998</v>
      </c>
      <c r="W15" s="464">
        <v>1.0005599999999999</v>
      </c>
      <c r="X15" s="462">
        <v>20.1556</v>
      </c>
      <c r="Y15" s="235">
        <v>21761</v>
      </c>
      <c r="Z15" s="465">
        <v>15226</v>
      </c>
      <c r="AA15" s="466">
        <v>726</v>
      </c>
      <c r="AB15" s="467">
        <v>2020</v>
      </c>
    </row>
    <row r="16" spans="1:28" s="316" customFormat="1" ht="45" customHeight="1">
      <c r="A16" s="450">
        <v>2021</v>
      </c>
      <c r="B16" s="468">
        <v>1093</v>
      </c>
      <c r="C16" s="468">
        <v>959</v>
      </c>
      <c r="D16" s="469">
        <v>87.8</v>
      </c>
      <c r="E16" s="468">
        <v>0</v>
      </c>
      <c r="F16" s="468">
        <v>108.8</v>
      </c>
      <c r="G16" s="468">
        <v>108.8</v>
      </c>
      <c r="H16" s="468">
        <v>4852</v>
      </c>
      <c r="I16" s="468">
        <v>79665.7</v>
      </c>
      <c r="J16" s="468">
        <v>0</v>
      </c>
      <c r="K16" s="468">
        <v>24286.9</v>
      </c>
      <c r="L16" s="470">
        <v>2021</v>
      </c>
      <c r="M16" s="470">
        <v>2021</v>
      </c>
      <c r="N16" s="474">
        <v>86.18</v>
      </c>
      <c r="O16" s="474">
        <v>680597.34</v>
      </c>
      <c r="P16" s="474">
        <v>551597.34</v>
      </c>
      <c r="Q16" s="474">
        <v>352.26</v>
      </c>
      <c r="R16" s="474">
        <v>551245.07999999996</v>
      </c>
      <c r="S16" s="474">
        <v>303807.88</v>
      </c>
      <c r="T16" s="474">
        <v>298935.78999999998</v>
      </c>
      <c r="U16" s="474">
        <v>25246.18</v>
      </c>
      <c r="V16" s="474">
        <v>252680.1</v>
      </c>
      <c r="W16" s="474">
        <v>0</v>
      </c>
      <c r="X16" s="474">
        <v>21009.51</v>
      </c>
      <c r="Y16" s="475">
        <v>23253</v>
      </c>
      <c r="Z16" s="475">
        <v>17056</v>
      </c>
      <c r="AA16" s="475">
        <v>726</v>
      </c>
      <c r="AB16" s="450">
        <v>2021</v>
      </c>
    </row>
    <row r="17" spans="1:28" s="350" customFormat="1" ht="15.75" customHeight="1">
      <c r="A17" s="75" t="s">
        <v>249</v>
      </c>
      <c r="B17" s="471"/>
      <c r="C17" s="471"/>
      <c r="D17" s="471"/>
      <c r="E17" s="471"/>
      <c r="F17" s="471"/>
      <c r="G17" s="471"/>
      <c r="H17" s="471"/>
      <c r="I17" s="471"/>
      <c r="J17" s="471"/>
      <c r="K17" s="471"/>
      <c r="L17" s="472" t="s">
        <v>250</v>
      </c>
      <c r="M17" s="473" t="s">
        <v>249</v>
      </c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251"/>
      <c r="Y17" s="251"/>
      <c r="Z17" s="251"/>
      <c r="AA17" s="251"/>
      <c r="AB17" s="77" t="s">
        <v>250</v>
      </c>
    </row>
    <row r="18" spans="1:28" s="184" customFormat="1" ht="12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spans="1:28" s="184" customFormat="1" ht="12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1:28" s="184" customFormat="1" ht="12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28" ht="12" customHeight="1"/>
    <row r="22" spans="1:28" ht="12" customHeight="1"/>
    <row r="23" spans="1:28" ht="12" customHeight="1"/>
    <row r="24" spans="1:28" ht="12" customHeight="1"/>
    <row r="25" spans="1:28" ht="12" customHeight="1"/>
    <row r="26" spans="1:28" ht="12" customHeight="1"/>
    <row r="27" spans="1:28" ht="12" customHeight="1"/>
    <row r="28" spans="1:28" ht="12" customHeight="1"/>
    <row r="29" spans="1:28" ht="12" customHeight="1"/>
    <row r="30" spans="1:28" ht="12" customHeight="1"/>
    <row r="31" spans="1:28" ht="12" customHeight="1"/>
    <row r="32" spans="1:28" ht="12" customHeight="1"/>
    <row r="33" ht="12" customHeight="1"/>
    <row r="34" ht="12" customHeight="1"/>
  </sheetData>
  <mergeCells count="16">
    <mergeCell ref="Y5:Y6"/>
    <mergeCell ref="A1:F1"/>
    <mergeCell ref="G1:L1"/>
    <mergeCell ref="M1:T1"/>
    <mergeCell ref="U1:AB1"/>
    <mergeCell ref="B3:D3"/>
    <mergeCell ref="A4:A5"/>
    <mergeCell ref="L4:L5"/>
    <mergeCell ref="M4:M5"/>
    <mergeCell ref="AB4:AB5"/>
    <mergeCell ref="J5:J6"/>
    <mergeCell ref="K5:K6"/>
    <mergeCell ref="O5:O6"/>
    <mergeCell ref="P5:P6"/>
    <mergeCell ref="S5:S6"/>
    <mergeCell ref="T5:T6"/>
  </mergeCells>
  <phoneticPr fontId="25" type="noConversion"/>
  <printOptions horizontalCentered="1" gridLinesSet="0"/>
  <pageMargins left="1.2204724409448819" right="1.2204724409448819" top="1.0236220472440944" bottom="2.3622047244094491" header="0" footer="0"/>
  <pageSetup paperSize="9" scale="65" pageOrder="overThenDown" orientation="portrait" r:id="rId1"/>
  <headerFooter alignWithMargins="0"/>
  <colBreaks count="3" manualBreakCount="3">
    <brk id="6" max="1048575" man="1"/>
    <brk id="12" max="1048575" man="1"/>
    <brk id="2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.6"/>
  <sheetData/>
  <phoneticPr fontId="2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</sheetPr>
  <dimension ref="A1:AF268"/>
  <sheetViews>
    <sheetView view="pageBreakPreview" zoomScale="85" zoomScaleNormal="100" zoomScaleSheetLayoutView="85" workbookViewId="0">
      <selection activeCell="A13" sqref="A13:XFD13"/>
    </sheetView>
  </sheetViews>
  <sheetFormatPr defaultColWidth="7.3984375" defaultRowHeight="15.6"/>
  <cols>
    <col min="1" max="1" width="7.8984375" style="293" customWidth="1"/>
    <col min="2" max="2" width="11.09765625" style="294" customWidth="1"/>
    <col min="3" max="3" width="10.59765625" style="294" customWidth="1"/>
    <col min="4" max="4" width="9.19921875" style="294" customWidth="1"/>
    <col min="5" max="5" width="11.8984375" style="294" customWidth="1"/>
    <col min="6" max="6" width="14.69921875" style="294" customWidth="1"/>
    <col min="7" max="7" width="12" style="294" customWidth="1"/>
    <col min="8" max="8" width="14.5" style="294" customWidth="1"/>
    <col min="9" max="9" width="10.69921875" style="294" customWidth="1"/>
    <col min="10" max="10" width="11.69921875" style="294" customWidth="1"/>
    <col min="11" max="11" width="12.09765625" style="294" customWidth="1"/>
    <col min="12" max="12" width="10.59765625" style="294" customWidth="1"/>
    <col min="13" max="13" width="11.19921875" style="294" customWidth="1"/>
    <col min="14" max="14" width="7.69921875" style="293" customWidth="1"/>
    <col min="15" max="15" width="8.09765625" style="293" customWidth="1"/>
    <col min="16" max="16" width="12" style="293" customWidth="1"/>
    <col min="17" max="20" width="11.19921875" style="293" customWidth="1"/>
    <col min="21" max="21" width="12.3984375" style="293" customWidth="1"/>
    <col min="22" max="22" width="13.59765625" style="293" customWidth="1"/>
    <col min="23" max="23" width="11.69921875" style="293" customWidth="1"/>
    <col min="24" max="24" width="11.19921875" style="293" customWidth="1"/>
    <col min="25" max="25" width="10.59765625" style="293" customWidth="1"/>
    <col min="26" max="26" width="12.09765625" style="293" customWidth="1"/>
    <col min="27" max="27" width="10.5" style="293" customWidth="1"/>
    <col min="28" max="16384" width="7.3984375" style="293"/>
  </cols>
  <sheetData>
    <row r="1" spans="1:32" s="5" customFormat="1" ht="20.100000000000001" customHeight="1">
      <c r="A1" s="489" t="s">
        <v>128</v>
      </c>
      <c r="B1" s="489"/>
      <c r="C1" s="489"/>
      <c r="D1" s="489"/>
      <c r="E1" s="489"/>
      <c r="F1" s="489"/>
      <c r="G1" s="489"/>
      <c r="H1" s="490" t="s">
        <v>127</v>
      </c>
      <c r="I1" s="490"/>
      <c r="J1" s="490"/>
      <c r="K1" s="490"/>
      <c r="L1" s="490"/>
      <c r="M1" s="490"/>
      <c r="N1" s="490"/>
      <c r="O1" s="489" t="s">
        <v>103</v>
      </c>
      <c r="P1" s="489"/>
      <c r="Q1" s="489"/>
      <c r="R1" s="489"/>
      <c r="S1" s="489"/>
      <c r="T1" s="489"/>
      <c r="U1" s="489"/>
      <c r="V1" s="490" t="s">
        <v>104</v>
      </c>
      <c r="W1" s="490"/>
      <c r="X1" s="490"/>
      <c r="Y1" s="490"/>
      <c r="Z1" s="490"/>
      <c r="AA1" s="490"/>
      <c r="AB1" s="490"/>
    </row>
    <row r="2" spans="1:32" s="259" customFormat="1" ht="20.100000000000001" customHeight="1" thickBot="1">
      <c r="A2" s="491" t="s">
        <v>68</v>
      </c>
      <c r="B2" s="491"/>
      <c r="C2" s="491"/>
      <c r="D2" s="491"/>
      <c r="E2" s="491"/>
      <c r="F2" s="491"/>
      <c r="G2" s="491"/>
      <c r="H2" s="492" t="s">
        <v>77</v>
      </c>
      <c r="I2" s="492"/>
      <c r="J2" s="492"/>
      <c r="K2" s="492"/>
      <c r="L2" s="492"/>
      <c r="M2" s="492"/>
      <c r="N2" s="492"/>
      <c r="O2" s="257" t="s">
        <v>105</v>
      </c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305" t="s">
        <v>77</v>
      </c>
    </row>
    <row r="3" spans="1:32" s="265" customFormat="1" ht="50.1" customHeight="1" thickTop="1">
      <c r="A3" s="493" t="s">
        <v>78</v>
      </c>
      <c r="B3" s="260" t="s">
        <v>79</v>
      </c>
      <c r="C3" s="261" t="s">
        <v>316</v>
      </c>
      <c r="D3" s="261" t="s">
        <v>80</v>
      </c>
      <c r="E3" s="262" t="s">
        <v>81</v>
      </c>
      <c r="F3" s="262" t="s">
        <v>82</v>
      </c>
      <c r="G3" s="262" t="s">
        <v>83</v>
      </c>
      <c r="H3" s="263" t="s">
        <v>84</v>
      </c>
      <c r="I3" s="262" t="s">
        <v>85</v>
      </c>
      <c r="J3" s="262" t="s">
        <v>86</v>
      </c>
      <c r="K3" s="262" t="s">
        <v>87</v>
      </c>
      <c r="L3" s="262" t="s">
        <v>88</v>
      </c>
      <c r="M3" s="306" t="s">
        <v>89</v>
      </c>
      <c r="N3" s="495" t="s">
        <v>90</v>
      </c>
      <c r="O3" s="493" t="s">
        <v>78</v>
      </c>
      <c r="P3" s="262" t="s">
        <v>106</v>
      </c>
      <c r="Q3" s="262" t="s">
        <v>107</v>
      </c>
      <c r="R3" s="262" t="s">
        <v>108</v>
      </c>
      <c r="S3" s="262" t="s">
        <v>109</v>
      </c>
      <c r="T3" s="262" t="s">
        <v>110</v>
      </c>
      <c r="U3" s="262" t="s">
        <v>111</v>
      </c>
      <c r="V3" s="264" t="s">
        <v>74</v>
      </c>
      <c r="W3" s="262" t="s">
        <v>75</v>
      </c>
      <c r="X3" s="262" t="s">
        <v>112</v>
      </c>
      <c r="Y3" s="262" t="s">
        <v>113</v>
      </c>
      <c r="Z3" s="262" t="s">
        <v>114</v>
      </c>
      <c r="AA3" s="264" t="s">
        <v>115</v>
      </c>
      <c r="AB3" s="495" t="s">
        <v>90</v>
      </c>
      <c r="AC3" s="259"/>
      <c r="AD3" s="259"/>
      <c r="AE3" s="259"/>
      <c r="AF3" s="259"/>
    </row>
    <row r="4" spans="1:32" s="265" customFormat="1" ht="80.099999999999994" customHeight="1">
      <c r="A4" s="494"/>
      <c r="B4" s="150" t="s">
        <v>91</v>
      </c>
      <c r="C4" s="266" t="s">
        <v>92</v>
      </c>
      <c r="D4" s="150" t="s">
        <v>93</v>
      </c>
      <c r="E4" s="266" t="s">
        <v>94</v>
      </c>
      <c r="F4" s="266" t="s">
        <v>95</v>
      </c>
      <c r="G4" s="266" t="s">
        <v>96</v>
      </c>
      <c r="H4" s="267" t="s">
        <v>97</v>
      </c>
      <c r="I4" s="266" t="s">
        <v>98</v>
      </c>
      <c r="J4" s="266" t="s">
        <v>99</v>
      </c>
      <c r="K4" s="266" t="s">
        <v>100</v>
      </c>
      <c r="L4" s="266" t="s">
        <v>101</v>
      </c>
      <c r="M4" s="266" t="s">
        <v>102</v>
      </c>
      <c r="N4" s="496"/>
      <c r="O4" s="494"/>
      <c r="P4" s="266" t="s">
        <v>116</v>
      </c>
      <c r="Q4" s="266" t="s">
        <v>117</v>
      </c>
      <c r="R4" s="266" t="s">
        <v>118</v>
      </c>
      <c r="S4" s="266" t="s">
        <v>119</v>
      </c>
      <c r="T4" s="268" t="s">
        <v>120</v>
      </c>
      <c r="U4" s="266" t="s">
        <v>121</v>
      </c>
      <c r="V4" s="269" t="s">
        <v>126</v>
      </c>
      <c r="W4" s="266" t="s">
        <v>76</v>
      </c>
      <c r="X4" s="266" t="s">
        <v>122</v>
      </c>
      <c r="Y4" s="266" t="s">
        <v>123</v>
      </c>
      <c r="Z4" s="266" t="s">
        <v>124</v>
      </c>
      <c r="AA4" s="266" t="s">
        <v>125</v>
      </c>
      <c r="AB4" s="496"/>
      <c r="AC4" s="259"/>
      <c r="AD4" s="259"/>
      <c r="AE4" s="259"/>
      <c r="AF4" s="259"/>
    </row>
    <row r="5" spans="1:32" s="265" customFormat="1" ht="29.4" customHeight="1">
      <c r="A5" s="270">
        <v>2013</v>
      </c>
      <c r="B5" s="248">
        <v>1074890</v>
      </c>
      <c r="C5" s="248">
        <v>71979</v>
      </c>
      <c r="D5" s="271">
        <v>0</v>
      </c>
      <c r="E5" s="248">
        <v>391146</v>
      </c>
      <c r="F5" s="248">
        <v>10320</v>
      </c>
      <c r="G5" s="248">
        <v>26408</v>
      </c>
      <c r="H5" s="248">
        <v>7403</v>
      </c>
      <c r="I5" s="248">
        <v>27133</v>
      </c>
      <c r="J5" s="248">
        <v>6963</v>
      </c>
      <c r="K5" s="248">
        <v>69</v>
      </c>
      <c r="L5" s="248">
        <v>109736</v>
      </c>
      <c r="M5" s="248">
        <v>110790</v>
      </c>
      <c r="N5" s="272">
        <v>2013</v>
      </c>
      <c r="O5" s="270">
        <v>2013</v>
      </c>
      <c r="P5" s="248">
        <v>39574</v>
      </c>
      <c r="Q5" s="248">
        <v>80445</v>
      </c>
      <c r="R5" s="248">
        <v>45211</v>
      </c>
      <c r="S5" s="248">
        <v>35392</v>
      </c>
      <c r="T5" s="271">
        <v>0</v>
      </c>
      <c r="U5" s="248">
        <v>26354</v>
      </c>
      <c r="V5" s="248">
        <v>39111</v>
      </c>
      <c r="W5" s="248">
        <v>3127</v>
      </c>
      <c r="X5" s="248">
        <v>6649</v>
      </c>
      <c r="Y5" s="248">
        <v>347</v>
      </c>
      <c r="Z5" s="248">
        <v>36733</v>
      </c>
      <c r="AA5" s="274">
        <v>0</v>
      </c>
      <c r="AB5" s="273">
        <v>2013</v>
      </c>
      <c r="AC5" s="259"/>
      <c r="AD5" s="259"/>
      <c r="AE5" s="259"/>
      <c r="AF5" s="259"/>
    </row>
    <row r="6" spans="1:32" s="265" customFormat="1" ht="29.4" customHeight="1">
      <c r="A6" s="270">
        <v>2014</v>
      </c>
      <c r="B6" s="248">
        <v>1073312</v>
      </c>
      <c r="C6" s="248">
        <v>72414</v>
      </c>
      <c r="D6" s="271">
        <v>0</v>
      </c>
      <c r="E6" s="248">
        <v>386326</v>
      </c>
      <c r="F6" s="248">
        <v>11916</v>
      </c>
      <c r="G6" s="248">
        <v>25556</v>
      </c>
      <c r="H6" s="248">
        <v>6572</v>
      </c>
      <c r="I6" s="248">
        <v>23360</v>
      </c>
      <c r="J6" s="248">
        <v>6421</v>
      </c>
      <c r="K6" s="248">
        <v>34</v>
      </c>
      <c r="L6" s="248">
        <v>112491</v>
      </c>
      <c r="M6" s="248">
        <v>111386</v>
      </c>
      <c r="N6" s="272">
        <v>2014</v>
      </c>
      <c r="O6" s="270">
        <v>2014</v>
      </c>
      <c r="P6" s="248">
        <v>39779</v>
      </c>
      <c r="Q6" s="248">
        <v>82302</v>
      </c>
      <c r="R6" s="248">
        <v>44759</v>
      </c>
      <c r="S6" s="248">
        <v>38767</v>
      </c>
      <c r="T6" s="271">
        <v>0</v>
      </c>
      <c r="U6" s="248">
        <v>24584</v>
      </c>
      <c r="V6" s="248">
        <v>39700</v>
      </c>
      <c r="W6" s="248">
        <v>4056</v>
      </c>
      <c r="X6" s="248">
        <v>6830</v>
      </c>
      <c r="Y6" s="248">
        <v>292</v>
      </c>
      <c r="Z6" s="248">
        <v>35767</v>
      </c>
      <c r="AA6" s="274">
        <v>0</v>
      </c>
      <c r="AB6" s="273">
        <v>2014</v>
      </c>
      <c r="AC6" s="259"/>
      <c r="AD6" s="259"/>
      <c r="AE6" s="259"/>
      <c r="AF6" s="259"/>
    </row>
    <row r="7" spans="1:32" s="265" customFormat="1" ht="29.4" customHeight="1">
      <c r="A7" s="270">
        <v>2015</v>
      </c>
      <c r="B7" s="248">
        <v>1077246</v>
      </c>
      <c r="C7" s="248">
        <v>71284</v>
      </c>
      <c r="D7" s="271">
        <v>0</v>
      </c>
      <c r="E7" s="248">
        <v>382401</v>
      </c>
      <c r="F7" s="248">
        <v>12127</v>
      </c>
      <c r="G7" s="248">
        <v>26717</v>
      </c>
      <c r="H7" s="248">
        <v>5732</v>
      </c>
      <c r="I7" s="248">
        <v>20960</v>
      </c>
      <c r="J7" s="248">
        <v>5560</v>
      </c>
      <c r="K7" s="248">
        <v>29</v>
      </c>
      <c r="L7" s="248">
        <v>113616</v>
      </c>
      <c r="M7" s="248">
        <v>110512</v>
      </c>
      <c r="N7" s="272">
        <v>2015</v>
      </c>
      <c r="O7" s="270">
        <v>2015</v>
      </c>
      <c r="P7" s="248">
        <v>42519</v>
      </c>
      <c r="Q7" s="248">
        <v>85054</v>
      </c>
      <c r="R7" s="248">
        <v>44660</v>
      </c>
      <c r="S7" s="248">
        <v>39505</v>
      </c>
      <c r="T7" s="248">
        <v>3645</v>
      </c>
      <c r="U7" s="248">
        <v>24272</v>
      </c>
      <c r="V7" s="248">
        <v>34822</v>
      </c>
      <c r="W7" s="248">
        <v>9113</v>
      </c>
      <c r="X7" s="248">
        <v>6900</v>
      </c>
      <c r="Y7" s="248">
        <v>343</v>
      </c>
      <c r="Z7" s="248">
        <v>35473</v>
      </c>
      <c r="AA7" s="309">
        <v>2002</v>
      </c>
      <c r="AB7" s="273">
        <v>2015</v>
      </c>
      <c r="AC7" s="259"/>
      <c r="AD7" s="259"/>
      <c r="AE7" s="259"/>
      <c r="AF7" s="259"/>
    </row>
    <row r="8" spans="1:32" s="265" customFormat="1" ht="29.4" customHeight="1">
      <c r="A8" s="270">
        <v>2016</v>
      </c>
      <c r="B8" s="248">
        <v>1102946</v>
      </c>
      <c r="C8" s="248">
        <v>77123</v>
      </c>
      <c r="D8" s="271">
        <v>0</v>
      </c>
      <c r="E8" s="248">
        <v>388379</v>
      </c>
      <c r="F8" s="248">
        <v>13421</v>
      </c>
      <c r="G8" s="248">
        <v>28289</v>
      </c>
      <c r="H8" s="248">
        <v>6107</v>
      </c>
      <c r="I8" s="248">
        <v>23176</v>
      </c>
      <c r="J8" s="248">
        <v>5748</v>
      </c>
      <c r="K8" s="248">
        <v>35</v>
      </c>
      <c r="L8" s="248">
        <v>116020</v>
      </c>
      <c r="M8" s="248">
        <v>113286</v>
      </c>
      <c r="N8" s="272">
        <v>2016</v>
      </c>
      <c r="O8" s="270">
        <v>2016</v>
      </c>
      <c r="P8" s="248">
        <v>45354</v>
      </c>
      <c r="Q8" s="248">
        <v>87456</v>
      </c>
      <c r="R8" s="248">
        <v>46148</v>
      </c>
      <c r="S8" s="248">
        <v>39405</v>
      </c>
      <c r="T8" s="248">
        <v>3695</v>
      </c>
      <c r="U8" s="248">
        <v>24618</v>
      </c>
      <c r="V8" s="248">
        <v>33334</v>
      </c>
      <c r="W8" s="248">
        <v>9068</v>
      </c>
      <c r="X8" s="248">
        <v>7230</v>
      </c>
      <c r="Y8" s="248">
        <v>349</v>
      </c>
      <c r="Z8" s="248">
        <v>32592</v>
      </c>
      <c r="AA8" s="309">
        <v>2113</v>
      </c>
      <c r="AB8" s="273">
        <v>2016</v>
      </c>
      <c r="AC8" s="259"/>
      <c r="AD8" s="259"/>
      <c r="AE8" s="259"/>
      <c r="AF8" s="259"/>
    </row>
    <row r="9" spans="1:32" s="265" customFormat="1" ht="29.4" customHeight="1">
      <c r="A9" s="270">
        <v>2017</v>
      </c>
      <c r="B9" s="248">
        <v>1120429.155</v>
      </c>
      <c r="C9" s="248">
        <v>81157.109999999986</v>
      </c>
      <c r="D9" s="275">
        <v>2838.558</v>
      </c>
      <c r="E9" s="248">
        <v>384853.42900000006</v>
      </c>
      <c r="F9" s="248">
        <v>14499.673000000001</v>
      </c>
      <c r="G9" s="248">
        <v>27463.508000000002</v>
      </c>
      <c r="H9" s="248">
        <v>5843.8229999999994</v>
      </c>
      <c r="I9" s="248">
        <v>24814.929</v>
      </c>
      <c r="J9" s="248">
        <v>5767.4479999999994</v>
      </c>
      <c r="K9" s="248">
        <v>52.13</v>
      </c>
      <c r="L9" s="248">
        <v>121930.289</v>
      </c>
      <c r="M9" s="248">
        <v>110129.05100000001</v>
      </c>
      <c r="N9" s="272">
        <v>2017</v>
      </c>
      <c r="O9" s="276">
        <v>2017</v>
      </c>
      <c r="P9" s="248">
        <v>43263.802000000003</v>
      </c>
      <c r="Q9" s="248">
        <v>91141.510000000009</v>
      </c>
      <c r="R9" s="248">
        <v>48332.177999999993</v>
      </c>
      <c r="S9" s="248">
        <v>43130.337999999996</v>
      </c>
      <c r="T9" s="248">
        <v>3955.5219999999999</v>
      </c>
      <c r="U9" s="248">
        <v>25441.709000000003</v>
      </c>
      <c r="V9" s="248">
        <v>23136.618999999999</v>
      </c>
      <c r="W9" s="248">
        <v>11879.681</v>
      </c>
      <c r="X9" s="248">
        <v>9105.1229999999996</v>
      </c>
      <c r="Y9" s="248">
        <v>390.06600000000003</v>
      </c>
      <c r="Z9" s="248">
        <v>39235.858</v>
      </c>
      <c r="AA9" s="309">
        <v>2066.8009999999999</v>
      </c>
      <c r="AB9" s="273">
        <v>2017</v>
      </c>
      <c r="AC9" s="277"/>
      <c r="AD9" s="259"/>
      <c r="AE9" s="259"/>
      <c r="AF9" s="259"/>
    </row>
    <row r="10" spans="1:32" s="265" customFormat="1" ht="29.4" customHeight="1">
      <c r="A10" s="270">
        <v>2018</v>
      </c>
      <c r="B10" s="248">
        <v>1094635</v>
      </c>
      <c r="C10" s="248">
        <v>83074</v>
      </c>
      <c r="D10" s="275">
        <v>6275</v>
      </c>
      <c r="E10" s="248">
        <v>372520</v>
      </c>
      <c r="F10" s="248">
        <v>14065</v>
      </c>
      <c r="G10" s="248">
        <v>28224</v>
      </c>
      <c r="H10" s="248">
        <v>6376</v>
      </c>
      <c r="I10" s="248">
        <v>23583</v>
      </c>
      <c r="J10" s="248">
        <v>5592</v>
      </c>
      <c r="K10" s="248">
        <v>170</v>
      </c>
      <c r="L10" s="248">
        <v>122469</v>
      </c>
      <c r="M10" s="248">
        <v>103990</v>
      </c>
      <c r="N10" s="272">
        <v>2018</v>
      </c>
      <c r="O10" s="298">
        <v>2018</v>
      </c>
      <c r="P10" s="248">
        <v>42535</v>
      </c>
      <c r="Q10" s="248">
        <v>89495</v>
      </c>
      <c r="R10" s="248">
        <v>45791</v>
      </c>
      <c r="S10" s="248">
        <v>44928</v>
      </c>
      <c r="T10" s="248">
        <v>506</v>
      </c>
      <c r="U10" s="248">
        <v>23733</v>
      </c>
      <c r="V10" s="248">
        <v>8502</v>
      </c>
      <c r="W10" s="248">
        <v>12627</v>
      </c>
      <c r="X10" s="248">
        <v>10659</v>
      </c>
      <c r="Y10" s="248">
        <v>496</v>
      </c>
      <c r="Z10" s="248">
        <v>47088</v>
      </c>
      <c r="AA10" s="309">
        <v>1938</v>
      </c>
      <c r="AB10" s="273">
        <v>2018</v>
      </c>
      <c r="AC10" s="277"/>
      <c r="AD10" s="259"/>
      <c r="AE10" s="259"/>
      <c r="AF10" s="259"/>
    </row>
    <row r="11" spans="1:32" s="265" customFormat="1" ht="29.4" customHeight="1">
      <c r="A11" s="270">
        <v>2019</v>
      </c>
      <c r="B11" s="248">
        <v>1059014.5820000002</v>
      </c>
      <c r="C11" s="248">
        <v>86874.233999999997</v>
      </c>
      <c r="D11" s="275">
        <v>5179.5490000000009</v>
      </c>
      <c r="E11" s="248">
        <v>345888.38</v>
      </c>
      <c r="F11" s="248">
        <v>14361.852000000001</v>
      </c>
      <c r="G11" s="248">
        <v>25990.276999999998</v>
      </c>
      <c r="H11" s="248">
        <v>9133.6609999999982</v>
      </c>
      <c r="I11" s="248">
        <v>22839.881999999998</v>
      </c>
      <c r="J11" s="248">
        <v>6311.4579999999996</v>
      </c>
      <c r="K11" s="248">
        <v>195.17700000000002</v>
      </c>
      <c r="L11" s="248">
        <v>126978.43700000001</v>
      </c>
      <c r="M11" s="248">
        <v>99602.146000000008</v>
      </c>
      <c r="N11" s="272">
        <v>2019</v>
      </c>
      <c r="O11" s="298">
        <v>2019</v>
      </c>
      <c r="P11" s="248">
        <v>44333.626000000004</v>
      </c>
      <c r="Q11" s="248">
        <v>85026.716000000015</v>
      </c>
      <c r="R11" s="248">
        <v>43812.322</v>
      </c>
      <c r="S11" s="248">
        <v>41262.486000000004</v>
      </c>
      <c r="T11" s="248">
        <v>96.335000000000008</v>
      </c>
      <c r="U11" s="248">
        <v>21788.644000000004</v>
      </c>
      <c r="V11" s="248">
        <v>7718.7630000000008</v>
      </c>
      <c r="W11" s="248">
        <v>10832.478000000001</v>
      </c>
      <c r="X11" s="248">
        <v>10426.469999999999</v>
      </c>
      <c r="Y11" s="248">
        <v>532.89499999999998</v>
      </c>
      <c r="Z11" s="248">
        <v>47755.445</v>
      </c>
      <c r="AA11" s="309">
        <v>2073.3490000000002</v>
      </c>
      <c r="AB11" s="273">
        <v>2019</v>
      </c>
      <c r="AC11" s="277"/>
      <c r="AD11" s="259"/>
      <c r="AE11" s="259"/>
      <c r="AF11" s="259"/>
    </row>
    <row r="12" spans="1:32" s="265" customFormat="1" ht="29.4" customHeight="1">
      <c r="A12" s="270">
        <v>2020</v>
      </c>
      <c r="B12" s="248">
        <v>1016883</v>
      </c>
      <c r="C12" s="248">
        <v>92326</v>
      </c>
      <c r="D12" s="275">
        <v>4139</v>
      </c>
      <c r="E12" s="248">
        <v>301684</v>
      </c>
      <c r="F12" s="248">
        <v>13423</v>
      </c>
      <c r="G12" s="248">
        <v>25664</v>
      </c>
      <c r="H12" s="248">
        <v>8347</v>
      </c>
      <c r="I12" s="248">
        <v>20814</v>
      </c>
      <c r="J12" s="248">
        <v>6971</v>
      </c>
      <c r="K12" s="248">
        <v>167</v>
      </c>
      <c r="L12" s="248">
        <v>138578</v>
      </c>
      <c r="M12" s="248">
        <v>92589</v>
      </c>
      <c r="N12" s="272">
        <v>2020</v>
      </c>
      <c r="O12" s="298">
        <v>2020</v>
      </c>
      <c r="P12" s="248">
        <v>46210</v>
      </c>
      <c r="Q12" s="248">
        <v>84177</v>
      </c>
      <c r="R12" s="248">
        <v>40589</v>
      </c>
      <c r="S12" s="248">
        <v>41292</v>
      </c>
      <c r="T12" s="248">
        <v>111</v>
      </c>
      <c r="U12" s="248">
        <v>23520</v>
      </c>
      <c r="V12" s="248">
        <v>10553</v>
      </c>
      <c r="W12" s="248">
        <v>10894</v>
      </c>
      <c r="X12" s="248">
        <v>9209</v>
      </c>
      <c r="Y12" s="248">
        <v>427</v>
      </c>
      <c r="Z12" s="248">
        <v>40389</v>
      </c>
      <c r="AA12" s="309">
        <v>1811</v>
      </c>
      <c r="AB12" s="273">
        <v>2020</v>
      </c>
      <c r="AC12" s="277"/>
      <c r="AD12" s="259"/>
      <c r="AE12" s="259"/>
      <c r="AF12" s="259"/>
    </row>
    <row r="13" spans="1:32" s="280" customFormat="1" ht="29.4" customHeight="1">
      <c r="A13" s="377">
        <v>2021</v>
      </c>
      <c r="B13" s="482">
        <v>1071551</v>
      </c>
      <c r="C13" s="482">
        <v>77889</v>
      </c>
      <c r="D13" s="483">
        <v>3809</v>
      </c>
      <c r="E13" s="482">
        <v>307963</v>
      </c>
      <c r="F13" s="482">
        <v>14082</v>
      </c>
      <c r="G13" s="482">
        <v>28886</v>
      </c>
      <c r="H13" s="482">
        <v>8935</v>
      </c>
      <c r="I13" s="482">
        <v>22606</v>
      </c>
      <c r="J13" s="482">
        <v>7188</v>
      </c>
      <c r="K13" s="482">
        <v>187</v>
      </c>
      <c r="L13" s="482">
        <v>147684</v>
      </c>
      <c r="M13" s="482">
        <v>99415</v>
      </c>
      <c r="N13" s="484">
        <v>2021</v>
      </c>
      <c r="O13" s="377">
        <v>2021</v>
      </c>
      <c r="P13" s="482">
        <v>47953</v>
      </c>
      <c r="Q13" s="482">
        <v>87718</v>
      </c>
      <c r="R13" s="482">
        <v>40260</v>
      </c>
      <c r="S13" s="482">
        <v>78682</v>
      </c>
      <c r="T13" s="482">
        <v>102</v>
      </c>
      <c r="U13" s="482">
        <v>25677</v>
      </c>
      <c r="V13" s="482">
        <v>23971</v>
      </c>
      <c r="W13" s="482">
        <v>11613</v>
      </c>
      <c r="X13" s="482">
        <v>9036</v>
      </c>
      <c r="Y13" s="482">
        <v>397</v>
      </c>
      <c r="Z13" s="482">
        <v>31404</v>
      </c>
      <c r="AA13" s="485" t="s">
        <v>301</v>
      </c>
      <c r="AB13" s="486">
        <v>2021</v>
      </c>
      <c r="AC13" s="278"/>
      <c r="AD13" s="279"/>
      <c r="AE13" s="279"/>
      <c r="AF13" s="279"/>
    </row>
    <row r="14" spans="1:32" s="265" customFormat="1" ht="29.4" customHeight="1">
      <c r="A14" s="270" t="s">
        <v>266</v>
      </c>
      <c r="B14" s="248">
        <v>103951</v>
      </c>
      <c r="C14" s="248">
        <f>7677+194</f>
        <v>7871</v>
      </c>
      <c r="D14" s="271">
        <v>513</v>
      </c>
      <c r="E14" s="248">
        <v>29247</v>
      </c>
      <c r="F14" s="248">
        <v>1468</v>
      </c>
      <c r="G14" s="248">
        <v>2743</v>
      </c>
      <c r="H14" s="248">
        <v>889</v>
      </c>
      <c r="I14" s="248">
        <v>2379</v>
      </c>
      <c r="J14" s="248">
        <v>716</v>
      </c>
      <c r="K14" s="248">
        <v>32</v>
      </c>
      <c r="L14" s="248">
        <v>14473</v>
      </c>
      <c r="M14" s="248">
        <v>9840</v>
      </c>
      <c r="N14" s="272">
        <v>1</v>
      </c>
      <c r="O14" s="270">
        <v>1</v>
      </c>
      <c r="P14" s="378">
        <v>4200</v>
      </c>
      <c r="Q14" s="248">
        <v>7949</v>
      </c>
      <c r="R14" s="248">
        <v>4463</v>
      </c>
      <c r="S14" s="248">
        <v>6484</v>
      </c>
      <c r="T14" s="248">
        <v>3</v>
      </c>
      <c r="U14" s="248">
        <v>2705</v>
      </c>
      <c r="V14" s="248">
        <v>2601</v>
      </c>
      <c r="W14" s="379">
        <v>839</v>
      </c>
      <c r="X14" s="379">
        <v>953</v>
      </c>
      <c r="Y14" s="248">
        <v>41</v>
      </c>
      <c r="Z14" s="248">
        <v>3544</v>
      </c>
      <c r="AA14" s="380" t="s">
        <v>301</v>
      </c>
      <c r="AB14" s="273" t="s">
        <v>21</v>
      </c>
      <c r="AC14" s="259"/>
      <c r="AD14" s="259"/>
      <c r="AE14" s="259"/>
      <c r="AF14" s="259"/>
    </row>
    <row r="15" spans="1:32" s="265" customFormat="1" ht="29.4" customHeight="1">
      <c r="A15" s="270" t="s">
        <v>267</v>
      </c>
      <c r="B15" s="248">
        <v>98814</v>
      </c>
      <c r="C15" s="248">
        <f>7013+206</f>
        <v>7219</v>
      </c>
      <c r="D15" s="271">
        <v>345</v>
      </c>
      <c r="E15" s="248">
        <v>27778</v>
      </c>
      <c r="F15" s="248">
        <v>1406</v>
      </c>
      <c r="G15" s="248">
        <v>2656</v>
      </c>
      <c r="H15" s="248">
        <v>980</v>
      </c>
      <c r="I15" s="248">
        <v>2370</v>
      </c>
      <c r="J15" s="248">
        <v>721</v>
      </c>
      <c r="K15" s="248">
        <v>27</v>
      </c>
      <c r="L15" s="248">
        <v>13863</v>
      </c>
      <c r="M15" s="248">
        <v>9394</v>
      </c>
      <c r="N15" s="272">
        <v>2</v>
      </c>
      <c r="O15" s="270">
        <v>2</v>
      </c>
      <c r="P15" s="378">
        <v>3918</v>
      </c>
      <c r="Q15" s="248">
        <v>7456</v>
      </c>
      <c r="R15" s="248">
        <v>4095</v>
      </c>
      <c r="S15" s="248">
        <v>6381</v>
      </c>
      <c r="T15" s="248">
        <v>4</v>
      </c>
      <c r="U15" s="248">
        <v>2568</v>
      </c>
      <c r="V15" s="248">
        <v>2534</v>
      </c>
      <c r="W15" s="248">
        <v>812</v>
      </c>
      <c r="X15" s="248">
        <v>943</v>
      </c>
      <c r="Y15" s="248">
        <v>41</v>
      </c>
      <c r="Z15" s="248">
        <v>3305</v>
      </c>
      <c r="AA15" s="380" t="s">
        <v>301</v>
      </c>
      <c r="AB15" s="273" t="s">
        <v>22</v>
      </c>
      <c r="AC15" s="259"/>
      <c r="AD15" s="259"/>
      <c r="AE15" s="259"/>
      <c r="AF15" s="259"/>
    </row>
    <row r="16" spans="1:32" s="265" customFormat="1" ht="29.4" customHeight="1">
      <c r="A16" s="270" t="s">
        <v>268</v>
      </c>
      <c r="B16" s="248">
        <v>90575</v>
      </c>
      <c r="C16" s="248">
        <f>6307+169</f>
        <v>6476</v>
      </c>
      <c r="D16" s="271">
        <v>279</v>
      </c>
      <c r="E16" s="248">
        <v>25884</v>
      </c>
      <c r="F16" s="248">
        <v>1183</v>
      </c>
      <c r="G16" s="248">
        <v>2401</v>
      </c>
      <c r="H16" s="248">
        <v>815</v>
      </c>
      <c r="I16" s="248">
        <v>1964</v>
      </c>
      <c r="J16" s="248">
        <v>627</v>
      </c>
      <c r="K16" s="248">
        <v>17</v>
      </c>
      <c r="L16" s="248">
        <v>12333</v>
      </c>
      <c r="M16" s="248">
        <v>8642</v>
      </c>
      <c r="N16" s="272">
        <v>3</v>
      </c>
      <c r="O16" s="270">
        <v>3</v>
      </c>
      <c r="P16" s="378">
        <v>3991</v>
      </c>
      <c r="Q16" s="248">
        <v>7768</v>
      </c>
      <c r="R16" s="248">
        <v>3620</v>
      </c>
      <c r="S16" s="248">
        <v>6214</v>
      </c>
      <c r="T16" s="248">
        <v>4</v>
      </c>
      <c r="U16" s="248">
        <v>2088</v>
      </c>
      <c r="V16" s="248">
        <v>2134</v>
      </c>
      <c r="W16" s="248">
        <v>616</v>
      </c>
      <c r="X16" s="248">
        <v>746</v>
      </c>
      <c r="Y16" s="248">
        <v>34</v>
      </c>
      <c r="Z16" s="248">
        <v>2739</v>
      </c>
      <c r="AA16" s="380" t="s">
        <v>301</v>
      </c>
      <c r="AB16" s="273" t="s">
        <v>23</v>
      </c>
      <c r="AC16" s="259"/>
      <c r="AD16" s="259"/>
      <c r="AE16" s="259"/>
      <c r="AF16" s="259"/>
    </row>
    <row r="17" spans="1:32" s="265" customFormat="1" ht="29.4" customHeight="1">
      <c r="A17" s="270" t="s">
        <v>269</v>
      </c>
      <c r="B17" s="248">
        <v>91773</v>
      </c>
      <c r="C17" s="248">
        <f>5727+155</f>
        <v>5882</v>
      </c>
      <c r="D17" s="271">
        <v>213</v>
      </c>
      <c r="E17" s="248">
        <v>27412</v>
      </c>
      <c r="F17" s="248">
        <v>1238</v>
      </c>
      <c r="G17" s="248">
        <v>2326</v>
      </c>
      <c r="H17" s="248">
        <v>758</v>
      </c>
      <c r="I17" s="248">
        <v>1993</v>
      </c>
      <c r="J17" s="248">
        <v>593</v>
      </c>
      <c r="K17" s="248">
        <v>14</v>
      </c>
      <c r="L17" s="248">
        <v>12921</v>
      </c>
      <c r="M17" s="248">
        <v>8901</v>
      </c>
      <c r="N17" s="272">
        <v>4</v>
      </c>
      <c r="O17" s="270">
        <v>4</v>
      </c>
      <c r="P17" s="378">
        <v>4120</v>
      </c>
      <c r="Q17" s="248">
        <v>7614</v>
      </c>
      <c r="R17" s="248">
        <v>3455</v>
      </c>
      <c r="S17" s="248">
        <v>6464</v>
      </c>
      <c r="T17" s="248">
        <v>4.3</v>
      </c>
      <c r="U17" s="248">
        <v>2093</v>
      </c>
      <c r="V17" s="248">
        <v>1782</v>
      </c>
      <c r="W17" s="379">
        <v>585</v>
      </c>
      <c r="X17" s="248">
        <v>750</v>
      </c>
      <c r="Y17" s="248">
        <v>26</v>
      </c>
      <c r="Z17" s="248">
        <v>2634</v>
      </c>
      <c r="AA17" s="380" t="s">
        <v>301</v>
      </c>
      <c r="AB17" s="273" t="s">
        <v>24</v>
      </c>
      <c r="AC17" s="259"/>
      <c r="AD17" s="259"/>
      <c r="AE17" s="259"/>
      <c r="AF17" s="259"/>
    </row>
    <row r="18" spans="1:32" s="265" customFormat="1" ht="29.4" customHeight="1">
      <c r="A18" s="270" t="s">
        <v>270</v>
      </c>
      <c r="B18" s="248">
        <v>83858</v>
      </c>
      <c r="C18" s="248">
        <f>5521+132</f>
        <v>5653</v>
      </c>
      <c r="D18" s="271">
        <v>162</v>
      </c>
      <c r="E18" s="248">
        <v>24956</v>
      </c>
      <c r="F18" s="248">
        <v>1060</v>
      </c>
      <c r="G18" s="248">
        <v>2210</v>
      </c>
      <c r="H18" s="248">
        <v>650</v>
      </c>
      <c r="I18" s="248">
        <v>1667</v>
      </c>
      <c r="J18" s="248">
        <v>556</v>
      </c>
      <c r="K18" s="248">
        <v>10</v>
      </c>
      <c r="L18" s="248">
        <v>11823</v>
      </c>
      <c r="M18" s="248">
        <v>7755</v>
      </c>
      <c r="N18" s="272">
        <v>5</v>
      </c>
      <c r="O18" s="270">
        <v>5</v>
      </c>
      <c r="P18" s="378">
        <v>3972</v>
      </c>
      <c r="Q18" s="248">
        <v>7122</v>
      </c>
      <c r="R18" s="248">
        <v>2909</v>
      </c>
      <c r="S18" s="248">
        <v>6427</v>
      </c>
      <c r="T18" s="248">
        <v>7</v>
      </c>
      <c r="U18" s="248">
        <v>1899</v>
      </c>
      <c r="V18" s="248">
        <v>1572</v>
      </c>
      <c r="W18" s="379">
        <v>530</v>
      </c>
      <c r="X18" s="248">
        <v>650</v>
      </c>
      <c r="Y18" s="248">
        <v>23</v>
      </c>
      <c r="Z18" s="248">
        <v>2245</v>
      </c>
      <c r="AA18" s="380" t="s">
        <v>301</v>
      </c>
      <c r="AB18" s="273" t="s">
        <v>25</v>
      </c>
      <c r="AC18" s="259"/>
      <c r="AD18" s="259"/>
      <c r="AE18" s="259"/>
      <c r="AF18" s="259"/>
    </row>
    <row r="19" spans="1:32" s="265" customFormat="1" ht="29.4" customHeight="1">
      <c r="A19" s="270" t="s">
        <v>271</v>
      </c>
      <c r="B19" s="248">
        <v>85107</v>
      </c>
      <c r="C19" s="248">
        <f>5940+140</f>
        <v>6080</v>
      </c>
      <c r="D19" s="271">
        <v>181</v>
      </c>
      <c r="E19" s="248">
        <v>24724</v>
      </c>
      <c r="F19" s="248">
        <v>1053</v>
      </c>
      <c r="G19" s="248">
        <v>2293</v>
      </c>
      <c r="H19" s="248">
        <v>625</v>
      </c>
      <c r="I19" s="248">
        <v>1637</v>
      </c>
      <c r="J19" s="248">
        <v>558</v>
      </c>
      <c r="K19" s="248">
        <v>9</v>
      </c>
      <c r="L19" s="248">
        <v>11740</v>
      </c>
      <c r="M19" s="248">
        <v>7842</v>
      </c>
      <c r="N19" s="272">
        <v>6</v>
      </c>
      <c r="O19" s="270">
        <v>6</v>
      </c>
      <c r="P19" s="378">
        <v>3930</v>
      </c>
      <c r="Q19" s="248">
        <v>7474</v>
      </c>
      <c r="R19" s="248">
        <v>2972</v>
      </c>
      <c r="S19" s="248">
        <v>6685</v>
      </c>
      <c r="T19" s="248">
        <v>10</v>
      </c>
      <c r="U19" s="248">
        <v>2008</v>
      </c>
      <c r="V19" s="248">
        <v>1758</v>
      </c>
      <c r="W19" s="248">
        <v>593</v>
      </c>
      <c r="X19" s="248">
        <v>701</v>
      </c>
      <c r="Y19" s="248">
        <v>24</v>
      </c>
      <c r="Z19" s="248">
        <v>2213</v>
      </c>
      <c r="AA19" s="380" t="s">
        <v>301</v>
      </c>
      <c r="AB19" s="273" t="s">
        <v>272</v>
      </c>
      <c r="AC19" s="259"/>
      <c r="AD19" s="259"/>
      <c r="AE19" s="259"/>
      <c r="AF19" s="259"/>
    </row>
    <row r="20" spans="1:32" s="265" customFormat="1" ht="29.4" customHeight="1">
      <c r="A20" s="270" t="s">
        <v>273</v>
      </c>
      <c r="B20" s="248">
        <v>82232</v>
      </c>
      <c r="C20" s="248">
        <f>6374+137</f>
        <v>6511</v>
      </c>
      <c r="D20" s="271">
        <v>303</v>
      </c>
      <c r="E20" s="248">
        <v>23161</v>
      </c>
      <c r="F20" s="248">
        <v>1030</v>
      </c>
      <c r="G20" s="248">
        <v>2201</v>
      </c>
      <c r="H20" s="248">
        <v>629</v>
      </c>
      <c r="I20" s="248">
        <v>1647</v>
      </c>
      <c r="J20" s="248">
        <v>567</v>
      </c>
      <c r="K20" s="248">
        <v>9</v>
      </c>
      <c r="L20" s="248">
        <v>11063</v>
      </c>
      <c r="M20" s="248">
        <v>7485</v>
      </c>
      <c r="N20" s="272">
        <v>7</v>
      </c>
      <c r="O20" s="270">
        <v>7</v>
      </c>
      <c r="P20" s="378">
        <v>3830</v>
      </c>
      <c r="Q20" s="248">
        <v>6674</v>
      </c>
      <c r="R20" s="248">
        <v>2910</v>
      </c>
      <c r="S20" s="248">
        <v>7030</v>
      </c>
      <c r="T20" s="248">
        <v>10.4</v>
      </c>
      <c r="U20" s="248">
        <v>1927</v>
      </c>
      <c r="V20" s="248">
        <v>1740</v>
      </c>
      <c r="W20" s="248">
        <v>628</v>
      </c>
      <c r="X20" s="248">
        <v>679</v>
      </c>
      <c r="Y20" s="248">
        <v>26</v>
      </c>
      <c r="Z20" s="248">
        <v>2261</v>
      </c>
      <c r="AA20" s="380" t="s">
        <v>301</v>
      </c>
      <c r="AB20" s="273" t="s">
        <v>274</v>
      </c>
      <c r="AC20" s="259"/>
      <c r="AD20" s="259"/>
      <c r="AE20" s="259"/>
      <c r="AF20" s="259"/>
    </row>
    <row r="21" spans="1:32" s="265" customFormat="1" ht="29.4" customHeight="1">
      <c r="A21" s="270" t="s">
        <v>275</v>
      </c>
      <c r="B21" s="248">
        <v>79926</v>
      </c>
      <c r="C21" s="248">
        <f>6676+155</f>
        <v>6831</v>
      </c>
      <c r="D21" s="271">
        <v>536</v>
      </c>
      <c r="E21" s="248">
        <v>21892</v>
      </c>
      <c r="F21" s="248">
        <v>1035</v>
      </c>
      <c r="G21" s="248">
        <v>2148</v>
      </c>
      <c r="H21" s="248">
        <v>665</v>
      </c>
      <c r="I21" s="248">
        <v>1649</v>
      </c>
      <c r="J21" s="248">
        <v>499</v>
      </c>
      <c r="K21" s="248">
        <v>9</v>
      </c>
      <c r="L21" s="248">
        <v>10803</v>
      </c>
      <c r="M21" s="248">
        <v>7128</v>
      </c>
      <c r="N21" s="272">
        <v>8</v>
      </c>
      <c r="O21" s="270">
        <v>8</v>
      </c>
      <c r="P21" s="378">
        <v>3589</v>
      </c>
      <c r="Q21" s="248">
        <v>6217</v>
      </c>
      <c r="R21" s="248">
        <v>2779</v>
      </c>
      <c r="S21" s="248">
        <v>6826</v>
      </c>
      <c r="T21" s="248">
        <v>11</v>
      </c>
      <c r="U21" s="248">
        <v>1605</v>
      </c>
      <c r="V21" s="248">
        <v>2104</v>
      </c>
      <c r="W21" s="248">
        <v>722</v>
      </c>
      <c r="X21" s="248">
        <v>641</v>
      </c>
      <c r="Y21" s="248">
        <v>29</v>
      </c>
      <c r="Z21" s="248">
        <v>2210</v>
      </c>
      <c r="AA21" s="380" t="s">
        <v>301</v>
      </c>
      <c r="AB21" s="273" t="s">
        <v>26</v>
      </c>
      <c r="AC21" s="259"/>
      <c r="AD21" s="259"/>
      <c r="AE21" s="259"/>
      <c r="AF21" s="259"/>
    </row>
    <row r="22" spans="1:32" s="265" customFormat="1" ht="29.4" customHeight="1">
      <c r="A22" s="270" t="s">
        <v>276</v>
      </c>
      <c r="B22" s="248">
        <v>85043</v>
      </c>
      <c r="C22" s="248">
        <f>6651+138</f>
        <v>6789</v>
      </c>
      <c r="D22" s="271">
        <v>387</v>
      </c>
      <c r="E22" s="248">
        <v>24359</v>
      </c>
      <c r="F22" s="248">
        <v>1072</v>
      </c>
      <c r="G22" s="248">
        <v>2284</v>
      </c>
      <c r="H22" s="248">
        <v>664</v>
      </c>
      <c r="I22" s="248">
        <v>1758</v>
      </c>
      <c r="J22" s="248">
        <v>570</v>
      </c>
      <c r="K22" s="248">
        <v>8</v>
      </c>
      <c r="L22" s="248">
        <v>11734</v>
      </c>
      <c r="M22" s="248">
        <v>7707</v>
      </c>
      <c r="N22" s="272">
        <v>9</v>
      </c>
      <c r="O22" s="270">
        <v>9</v>
      </c>
      <c r="P22" s="378">
        <v>3685</v>
      </c>
      <c r="Q22" s="248">
        <v>6826</v>
      </c>
      <c r="R22" s="248">
        <v>2885</v>
      </c>
      <c r="S22" s="248">
        <v>6593</v>
      </c>
      <c r="T22" s="248">
        <v>12</v>
      </c>
      <c r="U22" s="248">
        <v>1849</v>
      </c>
      <c r="V22" s="248">
        <v>2002</v>
      </c>
      <c r="W22" s="248">
        <v>705</v>
      </c>
      <c r="X22" s="248">
        <v>688</v>
      </c>
      <c r="Y22" s="248">
        <v>32</v>
      </c>
      <c r="Z22" s="248">
        <v>2433</v>
      </c>
      <c r="AA22" s="380" t="s">
        <v>301</v>
      </c>
      <c r="AB22" s="273" t="s">
        <v>277</v>
      </c>
      <c r="AC22" s="259"/>
      <c r="AD22" s="259"/>
      <c r="AE22" s="259"/>
      <c r="AF22" s="259"/>
    </row>
    <row r="23" spans="1:32" s="265" customFormat="1" ht="29.4" customHeight="1">
      <c r="A23" s="270" t="s">
        <v>278</v>
      </c>
      <c r="B23" s="248">
        <v>76821</v>
      </c>
      <c r="C23" s="248">
        <f>5749+118</f>
        <v>5867</v>
      </c>
      <c r="D23" s="271">
        <v>291</v>
      </c>
      <c r="E23" s="248">
        <v>22217</v>
      </c>
      <c r="F23" s="248">
        <v>938</v>
      </c>
      <c r="G23" s="248">
        <v>2108</v>
      </c>
      <c r="H23" s="248">
        <v>569</v>
      </c>
      <c r="I23" s="248">
        <v>1443</v>
      </c>
      <c r="J23" s="248">
        <v>496</v>
      </c>
      <c r="K23" s="248">
        <v>11</v>
      </c>
      <c r="L23" s="248">
        <v>10353</v>
      </c>
      <c r="M23" s="248">
        <v>6769</v>
      </c>
      <c r="N23" s="272">
        <v>10</v>
      </c>
      <c r="O23" s="270">
        <v>10</v>
      </c>
      <c r="P23" s="378">
        <v>3512</v>
      </c>
      <c r="Q23" s="248">
        <v>6855</v>
      </c>
      <c r="R23" s="248">
        <v>2707</v>
      </c>
      <c r="S23" s="248">
        <v>6017</v>
      </c>
      <c r="T23" s="248">
        <v>11</v>
      </c>
      <c r="U23" s="248">
        <v>1691</v>
      </c>
      <c r="V23" s="248">
        <v>1708</v>
      </c>
      <c r="W23" s="248">
        <v>586</v>
      </c>
      <c r="X23" s="248">
        <v>561</v>
      </c>
      <c r="Y23" s="248">
        <v>29</v>
      </c>
      <c r="Z23" s="248">
        <v>2089</v>
      </c>
      <c r="AA23" s="380" t="s">
        <v>301</v>
      </c>
      <c r="AB23" s="273" t="s">
        <v>27</v>
      </c>
      <c r="AC23" s="259"/>
      <c r="AD23" s="259"/>
      <c r="AE23" s="259"/>
      <c r="AF23" s="259"/>
    </row>
    <row r="24" spans="1:32" s="265" customFormat="1" ht="29.4" customHeight="1">
      <c r="A24" s="270" t="s">
        <v>279</v>
      </c>
      <c r="B24" s="248">
        <v>93153</v>
      </c>
      <c r="C24" s="248">
        <f>6058+141</f>
        <v>6199</v>
      </c>
      <c r="D24" s="271">
        <v>296</v>
      </c>
      <c r="E24" s="248">
        <v>27820</v>
      </c>
      <c r="F24" s="248">
        <v>1211</v>
      </c>
      <c r="G24" s="248">
        <v>2631</v>
      </c>
      <c r="H24" s="248">
        <v>778</v>
      </c>
      <c r="I24" s="248">
        <v>1879</v>
      </c>
      <c r="J24" s="248">
        <v>635</v>
      </c>
      <c r="K24" s="248">
        <v>16</v>
      </c>
      <c r="L24" s="248">
        <v>12859</v>
      </c>
      <c r="M24" s="248">
        <v>8548</v>
      </c>
      <c r="N24" s="272">
        <v>11</v>
      </c>
      <c r="O24" s="270">
        <v>11</v>
      </c>
      <c r="P24" s="378">
        <v>4417</v>
      </c>
      <c r="Q24" s="248">
        <v>7713</v>
      </c>
      <c r="R24" s="248">
        <v>3444</v>
      </c>
      <c r="S24" s="248">
        <v>6425</v>
      </c>
      <c r="T24" s="248">
        <v>12</v>
      </c>
      <c r="U24" s="248">
        <v>2256</v>
      </c>
      <c r="V24" s="248">
        <v>1784</v>
      </c>
      <c r="W24" s="248">
        <v>692</v>
      </c>
      <c r="X24" s="248">
        <v>785</v>
      </c>
      <c r="Y24" s="248">
        <v>37</v>
      </c>
      <c r="Z24" s="248">
        <v>2716</v>
      </c>
      <c r="AA24" s="380" t="s">
        <v>301</v>
      </c>
      <c r="AB24" s="273" t="s">
        <v>28</v>
      </c>
      <c r="AC24" s="259"/>
      <c r="AD24" s="259"/>
      <c r="AE24" s="259"/>
      <c r="AF24" s="259"/>
    </row>
    <row r="25" spans="1:32" s="311" customFormat="1" ht="29.4" customHeight="1">
      <c r="A25" s="317" t="s">
        <v>280</v>
      </c>
      <c r="B25" s="318">
        <v>100167</v>
      </c>
      <c r="C25" s="235">
        <f>6337+173</f>
        <v>6510</v>
      </c>
      <c r="D25" s="281">
        <v>303</v>
      </c>
      <c r="E25" s="235">
        <v>28513</v>
      </c>
      <c r="F25" s="235">
        <v>1387</v>
      </c>
      <c r="G25" s="235">
        <v>2884</v>
      </c>
      <c r="H25" s="235">
        <v>913</v>
      </c>
      <c r="I25" s="235">
        <v>2221</v>
      </c>
      <c r="J25" s="235">
        <v>650</v>
      </c>
      <c r="K25" s="235">
        <v>24</v>
      </c>
      <c r="L25" s="235">
        <v>13719</v>
      </c>
      <c r="M25" s="235">
        <v>9402</v>
      </c>
      <c r="N25" s="272">
        <v>12</v>
      </c>
      <c r="O25" s="270">
        <v>12</v>
      </c>
      <c r="P25" s="318">
        <v>4789</v>
      </c>
      <c r="Q25" s="235">
        <v>8050</v>
      </c>
      <c r="R25" s="235">
        <v>4020</v>
      </c>
      <c r="S25" s="235">
        <v>7136</v>
      </c>
      <c r="T25" s="235">
        <v>13</v>
      </c>
      <c r="U25" s="235">
        <v>2978</v>
      </c>
      <c r="V25" s="235">
        <v>2251</v>
      </c>
      <c r="W25" s="235">
        <v>758</v>
      </c>
      <c r="X25" s="235">
        <v>939</v>
      </c>
      <c r="Y25" s="235">
        <v>57</v>
      </c>
      <c r="Z25" s="235">
        <v>3013</v>
      </c>
      <c r="AA25" s="380"/>
      <c r="AB25" s="282" t="s">
        <v>29</v>
      </c>
      <c r="AC25" s="310"/>
      <c r="AD25" s="310"/>
      <c r="AE25" s="310"/>
      <c r="AF25" s="310"/>
    </row>
    <row r="26" spans="1:32" s="265" customFormat="1" ht="5.25" hidden="1" customHeight="1">
      <c r="A26" s="283"/>
      <c r="B26" s="248">
        <f>SUM(C26:M26,P26:AA26)</f>
        <v>0</v>
      </c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5"/>
      <c r="O26" s="286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5"/>
    </row>
    <row r="27" spans="1:32" s="259" customFormat="1" ht="15" customHeight="1">
      <c r="A27" s="40" t="s">
        <v>264</v>
      </c>
      <c r="B27" s="41"/>
      <c r="C27" s="42"/>
      <c r="D27" s="40"/>
      <c r="E27" s="43"/>
      <c r="F27" s="41"/>
      <c r="G27" s="43"/>
      <c r="H27" s="43"/>
      <c r="I27" s="287"/>
      <c r="J27" s="41"/>
      <c r="K27" s="43"/>
      <c r="L27" s="41"/>
      <c r="M27" s="41"/>
      <c r="N27" s="41" t="s">
        <v>248</v>
      </c>
      <c r="O27" s="40" t="s">
        <v>265</v>
      </c>
      <c r="P27" s="41"/>
      <c r="Q27" s="42"/>
      <c r="R27" s="40"/>
      <c r="S27" s="43"/>
      <c r="T27" s="41"/>
      <c r="U27" s="43"/>
      <c r="V27" s="497" t="s">
        <v>248</v>
      </c>
      <c r="W27" s="497"/>
      <c r="X27" s="497"/>
      <c r="Y27" s="497"/>
      <c r="Z27" s="497"/>
      <c r="AA27" s="497"/>
      <c r="AB27" s="497"/>
    </row>
    <row r="28" spans="1:32" s="265" customFormat="1" ht="15.75" customHeight="1">
      <c r="A28" s="488"/>
      <c r="B28" s="488"/>
      <c r="C28" s="488"/>
      <c r="D28" s="488"/>
      <c r="E28" s="488"/>
      <c r="F28" s="488"/>
      <c r="G28" s="488"/>
      <c r="H28" s="288"/>
      <c r="I28" s="288"/>
      <c r="J28" s="288"/>
      <c r="K28" s="288"/>
      <c r="L28" s="288"/>
      <c r="M28" s="288"/>
      <c r="N28" s="288"/>
      <c r="O28" s="259"/>
      <c r="P28" s="289"/>
      <c r="Q28" s="289"/>
      <c r="R28" s="289"/>
      <c r="S28" s="289"/>
      <c r="T28" s="289"/>
      <c r="U28" s="289"/>
      <c r="V28" s="288"/>
      <c r="W28" s="288"/>
      <c r="X28" s="288"/>
      <c r="Y28" s="288"/>
      <c r="Z28" s="288"/>
      <c r="AA28" s="288"/>
      <c r="AB28" s="288"/>
    </row>
    <row r="29" spans="1:32" s="290" customFormat="1"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</row>
    <row r="30" spans="1:32" s="290" customFormat="1">
      <c r="B30" s="291"/>
      <c r="C30" s="291"/>
      <c r="D30" s="292"/>
      <c r="E30" s="291"/>
      <c r="F30" s="291"/>
      <c r="G30" s="291"/>
      <c r="H30" s="291"/>
      <c r="I30" s="291"/>
      <c r="J30" s="291"/>
      <c r="K30" s="291"/>
      <c r="L30" s="291"/>
      <c r="M30" s="291"/>
      <c r="N30" s="291"/>
    </row>
    <row r="31" spans="1:32" s="290" customFormat="1">
      <c r="B31" s="291"/>
      <c r="C31" s="291"/>
      <c r="D31" s="292"/>
      <c r="E31" s="291"/>
      <c r="F31" s="291"/>
      <c r="G31" s="291"/>
      <c r="H31" s="291"/>
      <c r="I31" s="291"/>
      <c r="J31" s="291"/>
      <c r="K31" s="291"/>
      <c r="L31" s="291"/>
      <c r="M31" s="291"/>
      <c r="N31" s="291"/>
    </row>
    <row r="32" spans="1:32" s="290" customFormat="1">
      <c r="B32" s="291"/>
      <c r="C32" s="291"/>
      <c r="D32" s="292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T32" s="278"/>
    </row>
    <row r="33" spans="2:14" s="290" customFormat="1">
      <c r="B33" s="291"/>
      <c r="C33" s="291"/>
      <c r="D33" s="292"/>
      <c r="E33" s="291"/>
      <c r="F33" s="291"/>
      <c r="G33" s="291"/>
      <c r="H33" s="291"/>
      <c r="I33" s="291"/>
      <c r="J33" s="291"/>
      <c r="K33" s="291"/>
      <c r="L33" s="291"/>
      <c r="M33" s="291"/>
      <c r="N33" s="291"/>
    </row>
    <row r="34" spans="2:14" s="290" customFormat="1">
      <c r="B34" s="291"/>
      <c r="C34" s="291"/>
      <c r="D34" s="292"/>
      <c r="E34" s="291"/>
      <c r="F34" s="291"/>
      <c r="G34" s="291"/>
      <c r="H34" s="291"/>
      <c r="I34" s="291"/>
      <c r="J34" s="291"/>
      <c r="K34" s="291"/>
      <c r="L34" s="291"/>
      <c r="M34" s="291"/>
      <c r="N34" s="291"/>
    </row>
    <row r="35" spans="2:14" s="290" customFormat="1">
      <c r="B35" s="291"/>
      <c r="C35" s="291"/>
      <c r="D35" s="292"/>
      <c r="E35" s="291"/>
      <c r="F35" s="291"/>
      <c r="G35" s="291"/>
      <c r="H35" s="291"/>
      <c r="I35" s="291"/>
      <c r="J35" s="291"/>
      <c r="K35" s="291"/>
      <c r="L35" s="291"/>
      <c r="M35" s="291"/>
      <c r="N35" s="291"/>
    </row>
    <row r="36" spans="2:14" s="290" customFormat="1"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</row>
    <row r="37" spans="2:14" s="290" customFormat="1"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</row>
    <row r="38" spans="2:14" s="290" customFormat="1"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</row>
    <row r="39" spans="2:14" s="290" customFormat="1"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</row>
    <row r="40" spans="2:14" s="290" customFormat="1"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</row>
    <row r="41" spans="2:14" s="290" customFormat="1"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</row>
    <row r="42" spans="2:14" s="290" customFormat="1"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</row>
    <row r="43" spans="2:14" s="290" customFormat="1"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</row>
    <row r="44" spans="2:14" s="290" customFormat="1"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</row>
    <row r="45" spans="2:14" s="290" customFormat="1"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</row>
    <row r="46" spans="2:14" s="290" customFormat="1"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</row>
    <row r="47" spans="2:14" s="290" customFormat="1"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</row>
    <row r="48" spans="2:14" s="290" customFormat="1"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</row>
    <row r="49" spans="2:14" s="290" customFormat="1"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</row>
    <row r="50" spans="2:14" s="290" customFormat="1"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</row>
    <row r="51" spans="2:14" s="290" customFormat="1"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</row>
    <row r="52" spans="2:14" s="290" customFormat="1"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</row>
    <row r="53" spans="2:14" s="290" customFormat="1"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</row>
    <row r="54" spans="2:14" s="290" customFormat="1"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</row>
    <row r="55" spans="2:14" s="290" customFormat="1"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</row>
    <row r="56" spans="2:14" s="290" customFormat="1"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</row>
    <row r="57" spans="2:14" s="290" customFormat="1"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</row>
    <row r="58" spans="2:14" s="290" customFormat="1"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</row>
    <row r="59" spans="2:14" s="290" customFormat="1"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</row>
    <row r="60" spans="2:14" s="290" customFormat="1"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</row>
    <row r="61" spans="2:14" s="290" customFormat="1">
      <c r="B61" s="291"/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</row>
    <row r="62" spans="2:14" s="290" customFormat="1"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</row>
    <row r="63" spans="2:14" s="290" customFormat="1"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</row>
    <row r="64" spans="2:14" s="290" customFormat="1"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</row>
    <row r="65" spans="2:14" s="290" customFormat="1"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</row>
    <row r="66" spans="2:14" s="290" customFormat="1">
      <c r="B66" s="291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</row>
    <row r="67" spans="2:14" s="290" customFormat="1"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</row>
    <row r="68" spans="2:14" s="290" customFormat="1"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</row>
    <row r="69" spans="2:14" s="290" customFormat="1"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</row>
    <row r="70" spans="2:14" s="290" customFormat="1"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</row>
    <row r="71" spans="2:14" s="290" customFormat="1"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</row>
    <row r="72" spans="2:14" s="290" customFormat="1"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</row>
    <row r="73" spans="2:14" s="290" customFormat="1">
      <c r="B73" s="291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</row>
    <row r="74" spans="2:14" s="290" customFormat="1"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</row>
    <row r="75" spans="2:14" s="290" customFormat="1"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</row>
    <row r="76" spans="2:14" s="290" customFormat="1"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</row>
    <row r="77" spans="2:14" s="290" customFormat="1">
      <c r="B77" s="291"/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</row>
    <row r="78" spans="2:14" s="290" customFormat="1"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</row>
    <row r="79" spans="2:14" s="290" customFormat="1"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</row>
    <row r="80" spans="2:14" s="290" customFormat="1"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</row>
    <row r="81" spans="2:14" s="290" customFormat="1">
      <c r="B81" s="291"/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</row>
    <row r="82" spans="2:14" s="290" customFormat="1">
      <c r="B82" s="291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</row>
    <row r="83" spans="2:14" s="290" customFormat="1"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</row>
    <row r="84" spans="2:14" s="290" customFormat="1">
      <c r="B84" s="291"/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</row>
    <row r="85" spans="2:14" s="290" customFormat="1">
      <c r="B85" s="291"/>
      <c r="C85" s="291"/>
      <c r="D85" s="291"/>
      <c r="E85" s="291"/>
      <c r="F85" s="291"/>
      <c r="G85" s="291"/>
      <c r="H85" s="291"/>
      <c r="I85" s="291"/>
      <c r="J85" s="291"/>
      <c r="K85" s="291"/>
      <c r="L85" s="291"/>
      <c r="M85" s="291"/>
      <c r="N85" s="291"/>
    </row>
    <row r="86" spans="2:14" s="290" customFormat="1">
      <c r="B86" s="291"/>
      <c r="C86" s="291"/>
      <c r="D86" s="291"/>
      <c r="E86" s="291"/>
      <c r="F86" s="291"/>
      <c r="G86" s="291"/>
      <c r="H86" s="291"/>
      <c r="I86" s="291"/>
      <c r="J86" s="291"/>
      <c r="K86" s="291"/>
      <c r="L86" s="291"/>
      <c r="M86" s="291"/>
      <c r="N86" s="291"/>
    </row>
    <row r="87" spans="2:14" s="290" customFormat="1">
      <c r="B87" s="291"/>
      <c r="C87" s="291"/>
      <c r="D87" s="291"/>
      <c r="E87" s="291"/>
      <c r="F87" s="291"/>
      <c r="G87" s="291"/>
      <c r="H87" s="291"/>
      <c r="I87" s="291"/>
      <c r="J87" s="291"/>
      <c r="K87" s="291"/>
      <c r="L87" s="291"/>
      <c r="M87" s="291"/>
      <c r="N87" s="291"/>
    </row>
    <row r="88" spans="2:14" s="290" customFormat="1">
      <c r="B88" s="291"/>
      <c r="C88" s="29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</row>
    <row r="89" spans="2:14" s="290" customFormat="1">
      <c r="B89" s="291"/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</row>
    <row r="90" spans="2:14" s="290" customFormat="1">
      <c r="B90" s="291"/>
      <c r="C90" s="291"/>
      <c r="D90" s="291"/>
      <c r="E90" s="291"/>
      <c r="F90" s="291"/>
      <c r="G90" s="291"/>
      <c r="H90" s="291"/>
      <c r="I90" s="291"/>
      <c r="J90" s="291"/>
      <c r="K90" s="291"/>
      <c r="L90" s="291"/>
      <c r="M90" s="291"/>
      <c r="N90" s="291"/>
    </row>
    <row r="91" spans="2:14" s="290" customFormat="1">
      <c r="B91" s="291"/>
      <c r="C91" s="29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</row>
    <row r="92" spans="2:14" s="290" customFormat="1">
      <c r="B92" s="291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</row>
    <row r="93" spans="2:14" s="290" customFormat="1"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</row>
    <row r="94" spans="2:14" s="290" customFormat="1">
      <c r="B94" s="291"/>
      <c r="C94" s="291"/>
      <c r="D94" s="291"/>
      <c r="E94" s="291"/>
      <c r="F94" s="291"/>
      <c r="G94" s="291"/>
      <c r="H94" s="291"/>
      <c r="I94" s="291"/>
      <c r="J94" s="291"/>
      <c r="K94" s="291"/>
      <c r="L94" s="291"/>
      <c r="M94" s="291"/>
      <c r="N94" s="291"/>
    </row>
    <row r="95" spans="2:14" s="290" customFormat="1">
      <c r="B95" s="291"/>
      <c r="C95" s="291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N95" s="291"/>
    </row>
    <row r="96" spans="2:14" s="290" customFormat="1">
      <c r="B96" s="291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291"/>
    </row>
    <row r="97" spans="2:14" s="290" customFormat="1">
      <c r="B97" s="291"/>
      <c r="C97" s="291"/>
      <c r="D97" s="291"/>
      <c r="E97" s="291"/>
      <c r="F97" s="291"/>
      <c r="G97" s="291"/>
      <c r="H97" s="291"/>
      <c r="I97" s="291"/>
      <c r="J97" s="291"/>
      <c r="K97" s="291"/>
      <c r="L97" s="291"/>
      <c r="M97" s="291"/>
      <c r="N97" s="291"/>
    </row>
    <row r="98" spans="2:14" s="290" customFormat="1">
      <c r="B98" s="291"/>
      <c r="C98" s="291"/>
      <c r="D98" s="291"/>
      <c r="E98" s="291"/>
      <c r="F98" s="291"/>
      <c r="G98" s="291"/>
      <c r="H98" s="291"/>
      <c r="I98" s="291"/>
      <c r="J98" s="291"/>
      <c r="K98" s="291"/>
      <c r="L98" s="291"/>
      <c r="M98" s="291"/>
      <c r="N98" s="291"/>
    </row>
    <row r="99" spans="2:14" s="290" customFormat="1"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</row>
    <row r="100" spans="2:14" s="290" customFormat="1">
      <c r="B100" s="291"/>
      <c r="C100" s="291"/>
      <c r="D100" s="291"/>
      <c r="E100" s="291"/>
      <c r="F100" s="291"/>
      <c r="G100" s="291"/>
      <c r="H100" s="291"/>
      <c r="I100" s="291"/>
      <c r="J100" s="291"/>
      <c r="K100" s="291"/>
      <c r="L100" s="291"/>
      <c r="M100" s="291"/>
      <c r="N100" s="291"/>
    </row>
    <row r="101" spans="2:14" s="290" customFormat="1">
      <c r="B101" s="291"/>
      <c r="C101" s="291"/>
      <c r="D101" s="291"/>
      <c r="E101" s="291"/>
      <c r="F101" s="291"/>
      <c r="G101" s="291"/>
      <c r="H101" s="291"/>
      <c r="I101" s="291"/>
      <c r="J101" s="291"/>
      <c r="K101" s="291"/>
      <c r="L101" s="291"/>
      <c r="M101" s="291"/>
      <c r="N101" s="291"/>
    </row>
    <row r="102" spans="2:14" s="290" customFormat="1">
      <c r="B102" s="291"/>
      <c r="C102" s="291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</row>
    <row r="103" spans="2:14" s="290" customFormat="1">
      <c r="B103" s="291"/>
      <c r="C103" s="291"/>
      <c r="D103" s="291"/>
      <c r="E103" s="291"/>
      <c r="F103" s="291"/>
      <c r="G103" s="291"/>
      <c r="H103" s="291"/>
      <c r="I103" s="291"/>
      <c r="J103" s="291"/>
      <c r="K103" s="291"/>
      <c r="L103" s="291"/>
      <c r="M103" s="291"/>
      <c r="N103" s="291"/>
    </row>
    <row r="104" spans="2:14" s="290" customFormat="1">
      <c r="B104" s="291"/>
      <c r="C104" s="291"/>
      <c r="D104" s="291"/>
      <c r="E104" s="291"/>
      <c r="F104" s="291"/>
      <c r="G104" s="291"/>
      <c r="H104" s="291"/>
      <c r="I104" s="291"/>
      <c r="J104" s="291"/>
      <c r="K104" s="291"/>
      <c r="L104" s="291"/>
      <c r="M104" s="291"/>
      <c r="N104" s="291"/>
    </row>
    <row r="105" spans="2:14" s="290" customFormat="1"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</row>
    <row r="106" spans="2:14" s="290" customFormat="1">
      <c r="B106" s="291"/>
      <c r="C106" s="291"/>
      <c r="D106" s="291"/>
      <c r="E106" s="291"/>
      <c r="F106" s="291"/>
      <c r="G106" s="291"/>
      <c r="H106" s="291"/>
      <c r="I106" s="291"/>
      <c r="J106" s="291"/>
      <c r="K106" s="291"/>
      <c r="L106" s="291"/>
      <c r="M106" s="291"/>
      <c r="N106" s="291"/>
    </row>
    <row r="107" spans="2:14" s="290" customFormat="1">
      <c r="B107" s="291"/>
      <c r="C107" s="291"/>
      <c r="D107" s="291"/>
      <c r="E107" s="291"/>
      <c r="F107" s="291"/>
      <c r="G107" s="291"/>
      <c r="H107" s="291"/>
      <c r="I107" s="291"/>
      <c r="J107" s="291"/>
      <c r="K107" s="291"/>
      <c r="L107" s="291"/>
      <c r="M107" s="291"/>
      <c r="N107" s="291"/>
    </row>
    <row r="108" spans="2:14" s="290" customFormat="1">
      <c r="B108" s="291"/>
      <c r="C108" s="291"/>
      <c r="D108" s="291"/>
      <c r="E108" s="291"/>
      <c r="F108" s="291"/>
      <c r="G108" s="291"/>
      <c r="H108" s="291"/>
      <c r="I108" s="291"/>
      <c r="J108" s="291"/>
      <c r="K108" s="291"/>
      <c r="L108" s="291"/>
      <c r="M108" s="291"/>
      <c r="N108" s="291"/>
    </row>
    <row r="109" spans="2:14" s="290" customFormat="1">
      <c r="B109" s="291"/>
      <c r="C109" s="291"/>
      <c r="D109" s="291"/>
      <c r="E109" s="291"/>
      <c r="F109" s="291"/>
      <c r="G109" s="291"/>
      <c r="H109" s="291"/>
      <c r="I109" s="291"/>
      <c r="J109" s="291"/>
      <c r="K109" s="291"/>
      <c r="L109" s="291"/>
      <c r="M109" s="291"/>
      <c r="N109" s="291"/>
    </row>
    <row r="110" spans="2:14" s="290" customFormat="1">
      <c r="B110" s="291"/>
      <c r="C110" s="291"/>
      <c r="D110" s="291"/>
      <c r="E110" s="291"/>
      <c r="F110" s="291"/>
      <c r="G110" s="291"/>
      <c r="H110" s="291"/>
      <c r="I110" s="291"/>
      <c r="J110" s="291"/>
      <c r="K110" s="291"/>
      <c r="L110" s="291"/>
      <c r="M110" s="291"/>
      <c r="N110" s="291"/>
    </row>
    <row r="111" spans="2:14" s="290" customFormat="1">
      <c r="B111" s="291"/>
      <c r="C111" s="291"/>
      <c r="D111" s="291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</row>
    <row r="112" spans="2:14" s="290" customFormat="1">
      <c r="B112" s="291"/>
      <c r="C112" s="291"/>
      <c r="D112" s="291"/>
      <c r="E112" s="291"/>
      <c r="F112" s="291"/>
      <c r="G112" s="291"/>
      <c r="H112" s="291"/>
      <c r="I112" s="291"/>
      <c r="J112" s="291"/>
      <c r="K112" s="291"/>
      <c r="L112" s="291"/>
      <c r="M112" s="291"/>
      <c r="N112" s="291"/>
    </row>
    <row r="113" spans="2:14" s="290" customFormat="1">
      <c r="B113" s="291"/>
      <c r="C113" s="291"/>
      <c r="D113" s="291"/>
      <c r="E113" s="291"/>
      <c r="F113" s="291"/>
      <c r="G113" s="291"/>
      <c r="H113" s="291"/>
      <c r="I113" s="291"/>
      <c r="J113" s="291"/>
      <c r="K113" s="291"/>
      <c r="L113" s="291"/>
      <c r="M113" s="291"/>
      <c r="N113" s="291"/>
    </row>
    <row r="114" spans="2:14" s="290" customFormat="1">
      <c r="B114" s="291"/>
      <c r="C114" s="291"/>
      <c r="D114" s="291"/>
      <c r="E114" s="291"/>
      <c r="F114" s="291"/>
      <c r="G114" s="291"/>
      <c r="H114" s="291"/>
      <c r="I114" s="291"/>
      <c r="J114" s="291"/>
      <c r="K114" s="291"/>
      <c r="L114" s="291"/>
      <c r="M114" s="291"/>
      <c r="N114" s="291"/>
    </row>
    <row r="115" spans="2:14" s="290" customFormat="1">
      <c r="B115" s="291"/>
      <c r="C115" s="291"/>
      <c r="D115" s="291"/>
      <c r="E115" s="291"/>
      <c r="F115" s="291"/>
      <c r="G115" s="291"/>
      <c r="H115" s="291"/>
      <c r="I115" s="291"/>
      <c r="J115" s="291"/>
      <c r="K115" s="291"/>
      <c r="L115" s="291"/>
      <c r="M115" s="291"/>
      <c r="N115" s="291"/>
    </row>
    <row r="116" spans="2:14" s="290" customFormat="1">
      <c r="B116" s="291"/>
      <c r="C116" s="291"/>
      <c r="D116" s="291"/>
      <c r="E116" s="291"/>
      <c r="F116" s="291"/>
      <c r="G116" s="291"/>
      <c r="H116" s="291"/>
      <c r="I116" s="291"/>
      <c r="J116" s="291"/>
      <c r="K116" s="291"/>
      <c r="L116" s="291"/>
      <c r="M116" s="291"/>
      <c r="N116" s="291"/>
    </row>
    <row r="117" spans="2:14" s="290" customFormat="1">
      <c r="B117" s="291"/>
      <c r="C117" s="291"/>
      <c r="D117" s="291"/>
      <c r="E117" s="291"/>
      <c r="F117" s="291"/>
      <c r="G117" s="291"/>
      <c r="H117" s="291"/>
      <c r="I117" s="291"/>
      <c r="J117" s="291"/>
      <c r="K117" s="291"/>
      <c r="L117" s="291"/>
      <c r="M117" s="291"/>
      <c r="N117" s="291"/>
    </row>
    <row r="118" spans="2:14" s="290" customFormat="1">
      <c r="B118" s="291"/>
      <c r="C118" s="291"/>
      <c r="D118" s="291"/>
      <c r="E118" s="291"/>
      <c r="F118" s="291"/>
      <c r="G118" s="291"/>
      <c r="H118" s="291"/>
      <c r="I118" s="291"/>
      <c r="J118" s="291"/>
      <c r="K118" s="291"/>
      <c r="L118" s="291"/>
      <c r="M118" s="291"/>
      <c r="N118" s="291"/>
    </row>
    <row r="119" spans="2:14" s="290" customFormat="1">
      <c r="B119" s="291"/>
      <c r="C119" s="291"/>
      <c r="D119" s="291"/>
      <c r="E119" s="291"/>
      <c r="F119" s="291"/>
      <c r="G119" s="291"/>
      <c r="H119" s="291"/>
      <c r="I119" s="291"/>
      <c r="J119" s="291"/>
      <c r="K119" s="291"/>
      <c r="L119" s="291"/>
      <c r="M119" s="291"/>
      <c r="N119" s="291"/>
    </row>
    <row r="120" spans="2:14" s="290" customFormat="1">
      <c r="B120" s="291"/>
      <c r="C120" s="291"/>
      <c r="D120" s="291"/>
      <c r="E120" s="291"/>
      <c r="F120" s="291"/>
      <c r="G120" s="291"/>
      <c r="H120" s="291"/>
      <c r="I120" s="291"/>
      <c r="J120" s="291"/>
      <c r="K120" s="291"/>
      <c r="L120" s="291"/>
      <c r="M120" s="291"/>
      <c r="N120" s="291"/>
    </row>
    <row r="121" spans="2:14" s="290" customFormat="1">
      <c r="B121" s="291"/>
      <c r="C121" s="291"/>
      <c r="D121" s="291"/>
      <c r="E121" s="291"/>
      <c r="F121" s="291"/>
      <c r="G121" s="291"/>
      <c r="H121" s="291"/>
      <c r="I121" s="291"/>
      <c r="J121" s="291"/>
      <c r="K121" s="291"/>
      <c r="L121" s="291"/>
      <c r="M121" s="291"/>
      <c r="N121" s="291"/>
    </row>
    <row r="122" spans="2:14" s="290" customFormat="1">
      <c r="B122" s="291"/>
      <c r="C122" s="291"/>
      <c r="D122" s="291"/>
      <c r="E122" s="291"/>
      <c r="F122" s="291"/>
      <c r="G122" s="291"/>
      <c r="H122" s="291"/>
      <c r="I122" s="291"/>
      <c r="J122" s="291"/>
      <c r="K122" s="291"/>
      <c r="L122" s="291"/>
      <c r="M122" s="291"/>
      <c r="N122" s="291"/>
    </row>
    <row r="123" spans="2:14" s="290" customFormat="1">
      <c r="B123" s="291"/>
      <c r="C123" s="291"/>
      <c r="D123" s="291"/>
      <c r="E123" s="291"/>
      <c r="F123" s="291"/>
      <c r="G123" s="291"/>
      <c r="H123" s="291"/>
      <c r="I123" s="291"/>
      <c r="J123" s="291"/>
      <c r="K123" s="291"/>
      <c r="L123" s="291"/>
      <c r="M123" s="291"/>
      <c r="N123" s="291"/>
    </row>
    <row r="124" spans="2:14" s="290" customFormat="1">
      <c r="B124" s="291"/>
      <c r="C124" s="291"/>
      <c r="D124" s="291"/>
      <c r="E124" s="291"/>
      <c r="F124" s="291"/>
      <c r="G124" s="291"/>
      <c r="H124" s="291"/>
      <c r="I124" s="291"/>
      <c r="J124" s="291"/>
      <c r="K124" s="291"/>
      <c r="L124" s="291"/>
      <c r="M124" s="291"/>
      <c r="N124" s="291"/>
    </row>
    <row r="125" spans="2:14" s="290" customFormat="1">
      <c r="B125" s="291"/>
      <c r="C125" s="291"/>
      <c r="D125" s="291"/>
      <c r="E125" s="291"/>
      <c r="F125" s="291"/>
      <c r="G125" s="291"/>
      <c r="H125" s="291"/>
      <c r="I125" s="291"/>
      <c r="J125" s="291"/>
      <c r="K125" s="291"/>
      <c r="L125" s="291"/>
      <c r="M125" s="291"/>
      <c r="N125" s="291"/>
    </row>
    <row r="126" spans="2:14" s="290" customFormat="1">
      <c r="B126" s="291"/>
      <c r="C126" s="291"/>
      <c r="D126" s="291"/>
      <c r="E126" s="291"/>
      <c r="F126" s="291"/>
      <c r="G126" s="291"/>
      <c r="H126" s="291"/>
      <c r="I126" s="291"/>
      <c r="J126" s="291"/>
      <c r="K126" s="291"/>
      <c r="L126" s="291"/>
      <c r="M126" s="291"/>
      <c r="N126" s="291"/>
    </row>
    <row r="127" spans="2:14" s="290" customFormat="1">
      <c r="B127" s="291"/>
      <c r="C127" s="291"/>
      <c r="D127" s="291"/>
      <c r="E127" s="291"/>
      <c r="F127" s="291"/>
      <c r="G127" s="291"/>
      <c r="H127" s="291"/>
      <c r="I127" s="291"/>
      <c r="J127" s="291"/>
      <c r="K127" s="291"/>
      <c r="L127" s="291"/>
      <c r="M127" s="291"/>
      <c r="N127" s="291"/>
    </row>
    <row r="128" spans="2:14" s="290" customFormat="1">
      <c r="B128" s="291"/>
      <c r="C128" s="291"/>
      <c r="D128" s="291"/>
      <c r="E128" s="291"/>
      <c r="F128" s="291"/>
      <c r="G128" s="291"/>
      <c r="H128" s="291"/>
      <c r="I128" s="291"/>
      <c r="J128" s="291"/>
      <c r="K128" s="291"/>
      <c r="L128" s="291"/>
      <c r="M128" s="291"/>
      <c r="N128" s="291"/>
    </row>
    <row r="129" spans="2:14" s="290" customFormat="1">
      <c r="B129" s="291"/>
      <c r="C129" s="291"/>
      <c r="D129" s="291"/>
      <c r="E129" s="291"/>
      <c r="F129" s="291"/>
      <c r="G129" s="291"/>
      <c r="H129" s="291"/>
      <c r="I129" s="291"/>
      <c r="J129" s="291"/>
      <c r="K129" s="291"/>
      <c r="L129" s="291"/>
      <c r="M129" s="291"/>
      <c r="N129" s="291"/>
    </row>
    <row r="130" spans="2:14" s="290" customFormat="1">
      <c r="B130" s="291"/>
      <c r="C130" s="291"/>
      <c r="D130" s="291"/>
      <c r="E130" s="291"/>
      <c r="F130" s="291"/>
      <c r="G130" s="291"/>
      <c r="H130" s="291"/>
      <c r="I130" s="291"/>
      <c r="J130" s="291"/>
      <c r="K130" s="291"/>
      <c r="L130" s="291"/>
      <c r="M130" s="291"/>
      <c r="N130" s="291"/>
    </row>
    <row r="131" spans="2:14" s="290" customFormat="1">
      <c r="B131" s="291"/>
      <c r="C131" s="291"/>
      <c r="D131" s="291"/>
      <c r="E131" s="291"/>
      <c r="F131" s="291"/>
      <c r="G131" s="291"/>
      <c r="H131" s="291"/>
      <c r="I131" s="291"/>
      <c r="J131" s="291"/>
      <c r="K131" s="291"/>
      <c r="L131" s="291"/>
      <c r="M131" s="291"/>
      <c r="N131" s="291"/>
    </row>
    <row r="132" spans="2:14" s="290" customFormat="1">
      <c r="B132" s="291"/>
      <c r="C132" s="291"/>
      <c r="D132" s="291"/>
      <c r="E132" s="291"/>
      <c r="F132" s="291"/>
      <c r="G132" s="291"/>
      <c r="H132" s="291"/>
      <c r="I132" s="291"/>
      <c r="J132" s="291"/>
      <c r="K132" s="291"/>
      <c r="L132" s="291"/>
      <c r="M132" s="291"/>
      <c r="N132" s="291"/>
    </row>
    <row r="133" spans="2:14" s="290" customFormat="1">
      <c r="B133" s="291"/>
      <c r="C133" s="291"/>
      <c r="D133" s="291"/>
      <c r="E133" s="291"/>
      <c r="F133" s="291"/>
      <c r="G133" s="291"/>
      <c r="H133" s="291"/>
      <c r="I133" s="291"/>
      <c r="J133" s="291"/>
      <c r="K133" s="291"/>
      <c r="L133" s="291"/>
      <c r="M133" s="291"/>
      <c r="N133" s="291"/>
    </row>
    <row r="134" spans="2:14" s="290" customFormat="1">
      <c r="B134" s="291"/>
      <c r="C134" s="291"/>
      <c r="D134" s="291"/>
      <c r="E134" s="291"/>
      <c r="F134" s="291"/>
      <c r="G134" s="291"/>
      <c r="H134" s="291"/>
      <c r="I134" s="291"/>
      <c r="J134" s="291"/>
      <c r="K134" s="291"/>
      <c r="L134" s="291"/>
      <c r="M134" s="291"/>
      <c r="N134" s="291"/>
    </row>
    <row r="135" spans="2:14" s="290" customFormat="1">
      <c r="B135" s="291"/>
      <c r="C135" s="291"/>
      <c r="D135" s="291"/>
      <c r="E135" s="291"/>
      <c r="F135" s="291"/>
      <c r="G135" s="291"/>
      <c r="H135" s="291"/>
      <c r="I135" s="291"/>
      <c r="J135" s="291"/>
      <c r="K135" s="291"/>
      <c r="L135" s="291"/>
      <c r="M135" s="291"/>
      <c r="N135" s="291"/>
    </row>
    <row r="136" spans="2:14" s="290" customFormat="1">
      <c r="B136" s="291"/>
      <c r="C136" s="291"/>
      <c r="D136" s="291"/>
      <c r="E136" s="291"/>
      <c r="F136" s="291"/>
      <c r="G136" s="291"/>
      <c r="H136" s="291"/>
      <c r="I136" s="291"/>
      <c r="J136" s="291"/>
      <c r="K136" s="291"/>
      <c r="L136" s="291"/>
      <c r="M136" s="291"/>
      <c r="N136" s="291"/>
    </row>
    <row r="137" spans="2:14" s="290" customFormat="1">
      <c r="B137" s="291"/>
      <c r="C137" s="291"/>
      <c r="D137" s="291"/>
      <c r="E137" s="291"/>
      <c r="F137" s="291"/>
      <c r="G137" s="291"/>
      <c r="H137" s="291"/>
      <c r="I137" s="291"/>
      <c r="J137" s="291"/>
      <c r="K137" s="291"/>
      <c r="L137" s="291"/>
      <c r="M137" s="291"/>
      <c r="N137" s="291"/>
    </row>
    <row r="138" spans="2:14" s="290" customFormat="1">
      <c r="B138" s="291"/>
      <c r="C138" s="291"/>
      <c r="D138" s="291"/>
      <c r="E138" s="291"/>
      <c r="F138" s="291"/>
      <c r="G138" s="291"/>
      <c r="H138" s="291"/>
      <c r="I138" s="291"/>
      <c r="J138" s="291"/>
      <c r="K138" s="291"/>
      <c r="L138" s="291"/>
      <c r="M138" s="291"/>
      <c r="N138" s="291"/>
    </row>
    <row r="139" spans="2:14" s="290" customFormat="1">
      <c r="B139" s="291"/>
      <c r="C139" s="291"/>
      <c r="D139" s="291"/>
      <c r="E139" s="291"/>
      <c r="F139" s="291"/>
      <c r="G139" s="291"/>
      <c r="H139" s="291"/>
      <c r="I139" s="291"/>
      <c r="J139" s="291"/>
      <c r="K139" s="291"/>
      <c r="L139" s="291"/>
      <c r="M139" s="291"/>
      <c r="N139" s="291"/>
    </row>
    <row r="140" spans="2:14" s="290" customFormat="1">
      <c r="B140" s="291"/>
      <c r="C140" s="291"/>
      <c r="D140" s="291"/>
      <c r="E140" s="291"/>
      <c r="F140" s="291"/>
      <c r="G140" s="291"/>
      <c r="H140" s="291"/>
      <c r="I140" s="291"/>
      <c r="J140" s="291"/>
      <c r="K140" s="291"/>
      <c r="L140" s="291"/>
      <c r="M140" s="291"/>
      <c r="N140" s="291"/>
    </row>
    <row r="141" spans="2:14" s="290" customFormat="1">
      <c r="B141" s="291"/>
      <c r="C141" s="291"/>
      <c r="D141" s="291"/>
      <c r="E141" s="291"/>
      <c r="F141" s="291"/>
      <c r="G141" s="291"/>
      <c r="H141" s="291"/>
      <c r="I141" s="291"/>
      <c r="J141" s="291"/>
      <c r="K141" s="291"/>
      <c r="L141" s="291"/>
      <c r="M141" s="291"/>
      <c r="N141" s="291"/>
    </row>
    <row r="142" spans="2:14" s="290" customFormat="1">
      <c r="B142" s="291"/>
      <c r="C142" s="291"/>
      <c r="D142" s="291"/>
      <c r="E142" s="291"/>
      <c r="F142" s="291"/>
      <c r="G142" s="291"/>
      <c r="H142" s="291"/>
      <c r="I142" s="291"/>
      <c r="J142" s="291"/>
      <c r="K142" s="291"/>
      <c r="L142" s="291"/>
      <c r="M142" s="291"/>
      <c r="N142" s="291"/>
    </row>
    <row r="143" spans="2:14" s="290" customFormat="1">
      <c r="B143" s="291"/>
      <c r="C143" s="291"/>
      <c r="D143" s="291"/>
      <c r="E143" s="291"/>
      <c r="F143" s="291"/>
      <c r="G143" s="291"/>
      <c r="H143" s="291"/>
      <c r="I143" s="291"/>
      <c r="J143" s="291"/>
      <c r="K143" s="291"/>
      <c r="L143" s="291"/>
      <c r="M143" s="291"/>
      <c r="N143" s="291"/>
    </row>
    <row r="144" spans="2:14" s="290" customFormat="1">
      <c r="B144" s="291"/>
      <c r="C144" s="291"/>
      <c r="D144" s="291"/>
      <c r="E144" s="291"/>
      <c r="F144" s="291"/>
      <c r="G144" s="291"/>
      <c r="H144" s="291"/>
      <c r="I144" s="291"/>
      <c r="J144" s="291"/>
      <c r="K144" s="291"/>
      <c r="L144" s="291"/>
      <c r="M144" s="291"/>
      <c r="N144" s="291"/>
    </row>
    <row r="145" spans="2:14" s="290" customFormat="1">
      <c r="B145" s="291"/>
      <c r="C145" s="291"/>
      <c r="D145" s="291"/>
      <c r="E145" s="291"/>
      <c r="F145" s="291"/>
      <c r="G145" s="291"/>
      <c r="H145" s="291"/>
      <c r="I145" s="291"/>
      <c r="J145" s="291"/>
      <c r="K145" s="291"/>
      <c r="L145" s="291"/>
      <c r="M145" s="291"/>
      <c r="N145" s="291"/>
    </row>
    <row r="146" spans="2:14" s="290" customFormat="1">
      <c r="B146" s="291"/>
      <c r="C146" s="291"/>
      <c r="D146" s="291"/>
      <c r="E146" s="291"/>
      <c r="F146" s="291"/>
      <c r="G146" s="291"/>
      <c r="H146" s="291"/>
      <c r="I146" s="291"/>
      <c r="J146" s="291"/>
      <c r="K146" s="291"/>
      <c r="L146" s="291"/>
      <c r="M146" s="291"/>
      <c r="N146" s="291"/>
    </row>
    <row r="147" spans="2:14" s="290" customFormat="1">
      <c r="B147" s="291"/>
      <c r="C147" s="291"/>
      <c r="D147" s="291"/>
      <c r="E147" s="291"/>
      <c r="F147" s="291"/>
      <c r="G147" s="291"/>
      <c r="H147" s="291"/>
      <c r="I147" s="291"/>
      <c r="J147" s="291"/>
      <c r="K147" s="291"/>
      <c r="L147" s="291"/>
      <c r="M147" s="291"/>
      <c r="N147" s="291"/>
    </row>
    <row r="148" spans="2:14" s="290" customFormat="1">
      <c r="B148" s="291"/>
      <c r="C148" s="291"/>
      <c r="D148" s="291"/>
      <c r="E148" s="291"/>
      <c r="F148" s="291"/>
      <c r="G148" s="291"/>
      <c r="H148" s="291"/>
      <c r="I148" s="291"/>
      <c r="J148" s="291"/>
      <c r="K148" s="291"/>
      <c r="L148" s="291"/>
      <c r="M148" s="291"/>
      <c r="N148" s="291"/>
    </row>
    <row r="149" spans="2:14" s="290" customFormat="1">
      <c r="B149" s="291"/>
      <c r="C149" s="291"/>
      <c r="D149" s="291"/>
      <c r="E149" s="291"/>
      <c r="F149" s="291"/>
      <c r="G149" s="291"/>
      <c r="H149" s="291"/>
      <c r="I149" s="291"/>
      <c r="J149" s="291"/>
      <c r="K149" s="291"/>
      <c r="L149" s="291"/>
      <c r="M149" s="291"/>
      <c r="N149" s="291"/>
    </row>
    <row r="150" spans="2:14" s="290" customFormat="1">
      <c r="B150" s="291"/>
      <c r="C150" s="291"/>
      <c r="D150" s="291"/>
      <c r="E150" s="291"/>
      <c r="F150" s="291"/>
      <c r="G150" s="291"/>
      <c r="H150" s="291"/>
      <c r="I150" s="291"/>
      <c r="J150" s="291"/>
      <c r="K150" s="291"/>
      <c r="L150" s="291"/>
      <c r="M150" s="291"/>
      <c r="N150" s="291"/>
    </row>
    <row r="151" spans="2:14" s="290" customFormat="1">
      <c r="B151" s="291"/>
      <c r="C151" s="291"/>
      <c r="D151" s="291"/>
      <c r="E151" s="291"/>
      <c r="F151" s="291"/>
      <c r="G151" s="291"/>
      <c r="H151" s="291"/>
      <c r="I151" s="291"/>
      <c r="J151" s="291"/>
      <c r="K151" s="291"/>
      <c r="L151" s="291"/>
      <c r="M151" s="291"/>
      <c r="N151" s="291"/>
    </row>
    <row r="152" spans="2:14" s="290" customFormat="1">
      <c r="B152" s="291"/>
      <c r="C152" s="291"/>
      <c r="D152" s="291"/>
      <c r="E152" s="291"/>
      <c r="F152" s="291"/>
      <c r="G152" s="291"/>
      <c r="H152" s="291"/>
      <c r="I152" s="291"/>
      <c r="J152" s="291"/>
      <c r="K152" s="291"/>
      <c r="L152" s="291"/>
      <c r="M152" s="291"/>
      <c r="N152" s="291"/>
    </row>
    <row r="153" spans="2:14" s="290" customFormat="1">
      <c r="B153" s="291"/>
      <c r="C153" s="291"/>
      <c r="D153" s="291"/>
      <c r="E153" s="291"/>
      <c r="F153" s="291"/>
      <c r="G153" s="291"/>
      <c r="H153" s="291"/>
      <c r="I153" s="291"/>
      <c r="J153" s="291"/>
      <c r="K153" s="291"/>
      <c r="L153" s="291"/>
      <c r="M153" s="291"/>
      <c r="N153" s="291"/>
    </row>
    <row r="154" spans="2:14" s="290" customFormat="1">
      <c r="B154" s="291"/>
      <c r="C154" s="291"/>
      <c r="D154" s="291"/>
      <c r="E154" s="291"/>
      <c r="F154" s="291"/>
      <c r="G154" s="291"/>
      <c r="H154" s="291"/>
      <c r="I154" s="291"/>
      <c r="J154" s="291"/>
      <c r="K154" s="291"/>
      <c r="L154" s="291"/>
      <c r="M154" s="291"/>
      <c r="N154" s="291"/>
    </row>
    <row r="155" spans="2:14" s="290" customFormat="1">
      <c r="B155" s="291"/>
      <c r="C155" s="291"/>
      <c r="D155" s="291"/>
      <c r="E155" s="291"/>
      <c r="F155" s="291"/>
      <c r="G155" s="291"/>
      <c r="H155" s="291"/>
      <c r="I155" s="291"/>
      <c r="J155" s="291"/>
      <c r="K155" s="291"/>
      <c r="L155" s="291"/>
      <c r="M155" s="291"/>
      <c r="N155" s="291"/>
    </row>
    <row r="156" spans="2:14" s="290" customFormat="1">
      <c r="B156" s="291"/>
      <c r="C156" s="291"/>
      <c r="D156" s="291"/>
      <c r="E156" s="291"/>
      <c r="F156" s="291"/>
      <c r="G156" s="291"/>
      <c r="H156" s="291"/>
      <c r="I156" s="291"/>
      <c r="J156" s="291"/>
      <c r="K156" s="291"/>
      <c r="L156" s="291"/>
      <c r="M156" s="291"/>
      <c r="N156" s="291"/>
    </row>
    <row r="157" spans="2:14" s="290" customFormat="1">
      <c r="B157" s="291"/>
      <c r="C157" s="291"/>
      <c r="D157" s="291"/>
      <c r="E157" s="291"/>
      <c r="F157" s="291"/>
      <c r="G157" s="291"/>
      <c r="H157" s="291"/>
      <c r="I157" s="291"/>
      <c r="J157" s="291"/>
      <c r="K157" s="291"/>
      <c r="L157" s="291"/>
      <c r="M157" s="291"/>
      <c r="N157" s="291"/>
    </row>
    <row r="158" spans="2:14" s="290" customFormat="1">
      <c r="B158" s="291"/>
      <c r="C158" s="291"/>
      <c r="D158" s="291"/>
      <c r="E158" s="291"/>
      <c r="F158" s="291"/>
      <c r="G158" s="291"/>
      <c r="H158" s="291"/>
      <c r="I158" s="291"/>
      <c r="J158" s="291"/>
      <c r="K158" s="291"/>
      <c r="L158" s="291"/>
      <c r="M158" s="291"/>
      <c r="N158" s="291"/>
    </row>
    <row r="159" spans="2:14" s="290" customFormat="1">
      <c r="B159" s="291"/>
      <c r="C159" s="291"/>
      <c r="D159" s="291"/>
      <c r="E159" s="291"/>
      <c r="F159" s="291"/>
      <c r="G159" s="291"/>
      <c r="H159" s="291"/>
      <c r="I159" s="291"/>
      <c r="J159" s="291"/>
      <c r="K159" s="291"/>
      <c r="L159" s="291"/>
      <c r="M159" s="291"/>
      <c r="N159" s="291"/>
    </row>
    <row r="160" spans="2:14" s="290" customFormat="1">
      <c r="B160" s="291"/>
      <c r="C160" s="291"/>
      <c r="D160" s="291"/>
      <c r="E160" s="291"/>
      <c r="F160" s="291"/>
      <c r="G160" s="291"/>
      <c r="H160" s="291"/>
      <c r="I160" s="291"/>
      <c r="J160" s="291"/>
      <c r="K160" s="291"/>
      <c r="L160" s="291"/>
      <c r="M160" s="291"/>
      <c r="N160" s="291"/>
    </row>
    <row r="161" spans="2:14" s="290" customFormat="1">
      <c r="B161" s="291"/>
      <c r="C161" s="291"/>
      <c r="D161" s="291"/>
      <c r="E161" s="291"/>
      <c r="F161" s="291"/>
      <c r="G161" s="291"/>
      <c r="H161" s="291"/>
      <c r="I161" s="291"/>
      <c r="J161" s="291"/>
      <c r="K161" s="291"/>
      <c r="L161" s="291"/>
      <c r="M161" s="291"/>
      <c r="N161" s="291"/>
    </row>
    <row r="162" spans="2:14" s="290" customFormat="1">
      <c r="B162" s="291"/>
      <c r="C162" s="291"/>
      <c r="D162" s="291"/>
      <c r="E162" s="291"/>
      <c r="F162" s="291"/>
      <c r="G162" s="291"/>
      <c r="H162" s="291"/>
      <c r="I162" s="291"/>
      <c r="J162" s="291"/>
      <c r="K162" s="291"/>
      <c r="L162" s="291"/>
      <c r="M162" s="291"/>
      <c r="N162" s="291"/>
    </row>
    <row r="163" spans="2:14" s="290" customFormat="1">
      <c r="B163" s="291"/>
      <c r="C163" s="291"/>
      <c r="D163" s="291"/>
      <c r="E163" s="291"/>
      <c r="F163" s="291"/>
      <c r="G163" s="291"/>
      <c r="H163" s="291"/>
      <c r="I163" s="291"/>
      <c r="J163" s="291"/>
      <c r="K163" s="291"/>
      <c r="L163" s="291"/>
      <c r="M163" s="291"/>
      <c r="N163" s="291"/>
    </row>
    <row r="164" spans="2:14" s="290" customFormat="1">
      <c r="B164" s="291"/>
      <c r="C164" s="291"/>
      <c r="D164" s="291"/>
      <c r="E164" s="291"/>
      <c r="F164" s="291"/>
      <c r="G164" s="291"/>
      <c r="H164" s="291"/>
      <c r="I164" s="291"/>
      <c r="J164" s="291"/>
      <c r="K164" s="291"/>
      <c r="L164" s="291"/>
      <c r="M164" s="291"/>
      <c r="N164" s="291"/>
    </row>
    <row r="165" spans="2:14" s="290" customFormat="1">
      <c r="B165" s="291"/>
      <c r="C165" s="291"/>
      <c r="D165" s="291"/>
      <c r="E165" s="291"/>
      <c r="F165" s="291"/>
      <c r="G165" s="291"/>
      <c r="H165" s="291"/>
      <c r="I165" s="291"/>
      <c r="J165" s="291"/>
      <c r="K165" s="291"/>
      <c r="L165" s="291"/>
      <c r="M165" s="291"/>
      <c r="N165" s="291"/>
    </row>
    <row r="166" spans="2:14" s="290" customFormat="1">
      <c r="B166" s="291"/>
      <c r="C166" s="291"/>
      <c r="D166" s="291"/>
      <c r="E166" s="291"/>
      <c r="F166" s="291"/>
      <c r="G166" s="291"/>
      <c r="H166" s="291"/>
      <c r="I166" s="291"/>
      <c r="J166" s="291"/>
      <c r="K166" s="291"/>
      <c r="L166" s="291"/>
      <c r="M166" s="291"/>
      <c r="N166" s="291"/>
    </row>
    <row r="167" spans="2:14" s="290" customFormat="1">
      <c r="B167" s="291"/>
      <c r="C167" s="291"/>
      <c r="D167" s="291"/>
      <c r="E167" s="291"/>
      <c r="F167" s="291"/>
      <c r="G167" s="291"/>
      <c r="H167" s="291"/>
      <c r="I167" s="291"/>
      <c r="J167" s="291"/>
      <c r="K167" s="291"/>
      <c r="L167" s="291"/>
      <c r="M167" s="291"/>
      <c r="N167" s="291"/>
    </row>
    <row r="168" spans="2:14" s="290" customFormat="1">
      <c r="B168" s="291"/>
      <c r="C168" s="291"/>
      <c r="D168" s="291"/>
      <c r="E168" s="291"/>
      <c r="F168" s="291"/>
      <c r="G168" s="291"/>
      <c r="H168" s="291"/>
      <c r="I168" s="291"/>
      <c r="J168" s="291"/>
      <c r="K168" s="291"/>
      <c r="L168" s="291"/>
      <c r="M168" s="291"/>
      <c r="N168" s="291"/>
    </row>
    <row r="169" spans="2:14" s="290" customFormat="1">
      <c r="B169" s="291"/>
      <c r="C169" s="291"/>
      <c r="D169" s="291"/>
      <c r="E169" s="291"/>
      <c r="F169" s="291"/>
      <c r="G169" s="291"/>
      <c r="H169" s="291"/>
      <c r="I169" s="291"/>
      <c r="J169" s="291"/>
      <c r="K169" s="291"/>
      <c r="L169" s="291"/>
      <c r="M169" s="291"/>
      <c r="N169" s="291"/>
    </row>
    <row r="170" spans="2:14" s="290" customFormat="1">
      <c r="B170" s="291"/>
      <c r="C170" s="291"/>
      <c r="D170" s="291"/>
      <c r="E170" s="291"/>
      <c r="F170" s="291"/>
      <c r="G170" s="291"/>
      <c r="H170" s="291"/>
      <c r="I170" s="291"/>
      <c r="J170" s="291"/>
      <c r="K170" s="291"/>
      <c r="L170" s="291"/>
      <c r="M170" s="291"/>
      <c r="N170" s="291"/>
    </row>
    <row r="171" spans="2:14" s="290" customFormat="1">
      <c r="B171" s="291"/>
      <c r="C171" s="291"/>
      <c r="D171" s="291"/>
      <c r="E171" s="291"/>
      <c r="F171" s="291"/>
      <c r="G171" s="291"/>
      <c r="H171" s="291"/>
      <c r="I171" s="291"/>
      <c r="J171" s="291"/>
      <c r="K171" s="291"/>
      <c r="L171" s="291"/>
      <c r="M171" s="291"/>
      <c r="N171" s="291"/>
    </row>
    <row r="172" spans="2:14" s="290" customFormat="1">
      <c r="B172" s="291"/>
      <c r="C172" s="291"/>
      <c r="D172" s="291"/>
      <c r="E172" s="291"/>
      <c r="F172" s="291"/>
      <c r="G172" s="291"/>
      <c r="H172" s="291"/>
      <c r="I172" s="291"/>
      <c r="J172" s="291"/>
      <c r="K172" s="291"/>
      <c r="L172" s="291"/>
      <c r="M172" s="291"/>
      <c r="N172" s="291"/>
    </row>
    <row r="173" spans="2:14" s="290" customFormat="1">
      <c r="B173" s="291"/>
      <c r="C173" s="291"/>
      <c r="D173" s="291"/>
      <c r="E173" s="291"/>
      <c r="F173" s="291"/>
      <c r="G173" s="291"/>
      <c r="H173" s="291"/>
      <c r="I173" s="291"/>
      <c r="J173" s="291"/>
      <c r="K173" s="291"/>
      <c r="L173" s="291"/>
      <c r="M173" s="291"/>
      <c r="N173" s="291"/>
    </row>
    <row r="174" spans="2:14" s="290" customFormat="1">
      <c r="B174" s="291"/>
      <c r="C174" s="291"/>
      <c r="D174" s="291"/>
      <c r="E174" s="291"/>
      <c r="F174" s="291"/>
      <c r="G174" s="291"/>
      <c r="H174" s="291"/>
      <c r="I174" s="291"/>
      <c r="J174" s="291"/>
      <c r="K174" s="291"/>
      <c r="L174" s="291"/>
      <c r="M174" s="291"/>
      <c r="N174" s="291"/>
    </row>
    <row r="175" spans="2:14" s="290" customFormat="1">
      <c r="B175" s="291"/>
      <c r="C175" s="291"/>
      <c r="D175" s="291"/>
      <c r="E175" s="291"/>
      <c r="F175" s="291"/>
      <c r="G175" s="291"/>
      <c r="H175" s="291"/>
      <c r="I175" s="291"/>
      <c r="J175" s="291"/>
      <c r="K175" s="291"/>
      <c r="L175" s="291"/>
      <c r="M175" s="291"/>
      <c r="N175" s="291"/>
    </row>
    <row r="176" spans="2:14" s="290" customFormat="1">
      <c r="B176" s="291"/>
      <c r="C176" s="291"/>
      <c r="D176" s="291"/>
      <c r="E176" s="291"/>
      <c r="F176" s="291"/>
      <c r="G176" s="291"/>
      <c r="H176" s="291"/>
      <c r="I176" s="291"/>
      <c r="J176" s="291"/>
      <c r="K176" s="291"/>
      <c r="L176" s="291"/>
      <c r="M176" s="291"/>
      <c r="N176" s="291"/>
    </row>
    <row r="177" spans="2:14" s="290" customFormat="1">
      <c r="B177" s="291"/>
      <c r="C177" s="291"/>
      <c r="D177" s="291"/>
      <c r="E177" s="291"/>
      <c r="F177" s="291"/>
      <c r="G177" s="291"/>
      <c r="H177" s="291"/>
      <c r="I177" s="291"/>
      <c r="J177" s="291"/>
      <c r="K177" s="291"/>
      <c r="L177" s="291"/>
      <c r="M177" s="291"/>
      <c r="N177" s="291"/>
    </row>
    <row r="178" spans="2:14" s="290" customFormat="1">
      <c r="B178" s="291"/>
      <c r="C178" s="291"/>
      <c r="D178" s="291"/>
      <c r="E178" s="291"/>
      <c r="F178" s="291"/>
      <c r="G178" s="291"/>
      <c r="H178" s="291"/>
      <c r="I178" s="291"/>
      <c r="J178" s="291"/>
      <c r="K178" s="291"/>
      <c r="L178" s="291"/>
      <c r="M178" s="291"/>
      <c r="N178" s="291"/>
    </row>
    <row r="179" spans="2:14" s="290" customFormat="1">
      <c r="B179" s="291"/>
      <c r="C179" s="291"/>
      <c r="D179" s="291"/>
      <c r="E179" s="291"/>
      <c r="F179" s="291"/>
      <c r="G179" s="291"/>
      <c r="H179" s="291"/>
      <c r="I179" s="291"/>
      <c r="J179" s="291"/>
      <c r="K179" s="291"/>
      <c r="L179" s="291"/>
      <c r="M179" s="291"/>
      <c r="N179" s="291"/>
    </row>
    <row r="180" spans="2:14" s="290" customFormat="1">
      <c r="B180" s="291"/>
      <c r="C180" s="291"/>
      <c r="D180" s="291"/>
      <c r="E180" s="291"/>
      <c r="F180" s="291"/>
      <c r="G180" s="291"/>
      <c r="H180" s="291"/>
      <c r="I180" s="291"/>
      <c r="J180" s="291"/>
      <c r="K180" s="291"/>
      <c r="L180" s="291"/>
      <c r="M180" s="291"/>
      <c r="N180" s="291"/>
    </row>
    <row r="181" spans="2:14" s="290" customFormat="1">
      <c r="B181" s="291"/>
      <c r="C181" s="291"/>
      <c r="D181" s="291"/>
      <c r="E181" s="291"/>
      <c r="F181" s="291"/>
      <c r="G181" s="291"/>
      <c r="H181" s="291"/>
      <c r="I181" s="291"/>
      <c r="J181" s="291"/>
      <c r="K181" s="291"/>
      <c r="L181" s="291"/>
      <c r="M181" s="291"/>
      <c r="N181" s="291"/>
    </row>
    <row r="182" spans="2:14" s="290" customFormat="1">
      <c r="B182" s="291"/>
      <c r="C182" s="291"/>
      <c r="D182" s="291"/>
      <c r="E182" s="291"/>
      <c r="F182" s="291"/>
      <c r="G182" s="291"/>
      <c r="H182" s="291"/>
      <c r="I182" s="291"/>
      <c r="J182" s="291"/>
      <c r="K182" s="291"/>
      <c r="L182" s="291"/>
      <c r="M182" s="291"/>
      <c r="N182" s="291"/>
    </row>
    <row r="183" spans="2:14" s="290" customFormat="1">
      <c r="B183" s="291"/>
      <c r="C183" s="291"/>
      <c r="D183" s="291"/>
      <c r="E183" s="291"/>
      <c r="F183" s="291"/>
      <c r="G183" s="291"/>
      <c r="H183" s="291"/>
      <c r="I183" s="291"/>
      <c r="J183" s="291"/>
      <c r="K183" s="291"/>
      <c r="L183" s="291"/>
      <c r="M183" s="291"/>
      <c r="N183" s="291"/>
    </row>
    <row r="184" spans="2:14" s="290" customFormat="1">
      <c r="B184" s="291"/>
      <c r="C184" s="291"/>
      <c r="D184" s="291"/>
      <c r="E184" s="291"/>
      <c r="F184" s="291"/>
      <c r="G184" s="291"/>
      <c r="H184" s="291"/>
      <c r="I184" s="291"/>
      <c r="J184" s="291"/>
      <c r="K184" s="291"/>
      <c r="L184" s="291"/>
      <c r="M184" s="291"/>
      <c r="N184" s="291"/>
    </row>
    <row r="185" spans="2:14" s="290" customFormat="1">
      <c r="B185" s="291"/>
      <c r="C185" s="291"/>
      <c r="D185" s="291"/>
      <c r="E185" s="291"/>
      <c r="F185" s="291"/>
      <c r="G185" s="291"/>
      <c r="H185" s="291"/>
      <c r="I185" s="291"/>
      <c r="J185" s="291"/>
      <c r="K185" s="291"/>
      <c r="L185" s="291"/>
      <c r="M185" s="291"/>
      <c r="N185" s="291"/>
    </row>
    <row r="186" spans="2:14" s="290" customFormat="1">
      <c r="B186" s="291"/>
      <c r="C186" s="291"/>
      <c r="D186" s="291"/>
      <c r="E186" s="291"/>
      <c r="F186" s="291"/>
      <c r="G186" s="291"/>
      <c r="H186" s="291"/>
      <c r="I186" s="291"/>
      <c r="J186" s="291"/>
      <c r="K186" s="291"/>
      <c r="L186" s="291"/>
      <c r="M186" s="291"/>
      <c r="N186" s="291"/>
    </row>
    <row r="187" spans="2:14" s="290" customFormat="1">
      <c r="B187" s="291"/>
      <c r="C187" s="291"/>
      <c r="D187" s="291"/>
      <c r="E187" s="291"/>
      <c r="F187" s="291"/>
      <c r="G187" s="291"/>
      <c r="H187" s="291"/>
      <c r="I187" s="291"/>
      <c r="J187" s="291"/>
      <c r="K187" s="291"/>
      <c r="L187" s="291"/>
      <c r="M187" s="291"/>
      <c r="N187" s="291"/>
    </row>
    <row r="188" spans="2:14" s="290" customFormat="1">
      <c r="B188" s="291"/>
      <c r="C188" s="291"/>
      <c r="D188" s="291"/>
      <c r="E188" s="291"/>
      <c r="F188" s="291"/>
      <c r="G188" s="291"/>
      <c r="H188" s="291"/>
      <c r="I188" s="291"/>
      <c r="J188" s="291"/>
      <c r="K188" s="291"/>
      <c r="L188" s="291"/>
      <c r="M188" s="291"/>
      <c r="N188" s="291"/>
    </row>
    <row r="189" spans="2:14" s="290" customFormat="1">
      <c r="B189" s="291"/>
      <c r="C189" s="291"/>
      <c r="D189" s="291"/>
      <c r="E189" s="291"/>
      <c r="F189" s="291"/>
      <c r="G189" s="291"/>
      <c r="H189" s="291"/>
      <c r="I189" s="291"/>
      <c r="J189" s="291"/>
      <c r="K189" s="291"/>
      <c r="L189" s="291"/>
      <c r="M189" s="291"/>
      <c r="N189" s="291"/>
    </row>
    <row r="190" spans="2:14" s="290" customFormat="1">
      <c r="B190" s="291"/>
      <c r="C190" s="291"/>
      <c r="D190" s="291"/>
      <c r="E190" s="291"/>
      <c r="F190" s="291"/>
      <c r="G190" s="291"/>
      <c r="H190" s="291"/>
      <c r="I190" s="291"/>
      <c r="J190" s="291"/>
      <c r="K190" s="291"/>
      <c r="L190" s="291"/>
      <c r="M190" s="291"/>
      <c r="N190" s="291"/>
    </row>
    <row r="191" spans="2:14" s="290" customFormat="1">
      <c r="B191" s="291"/>
      <c r="C191" s="291"/>
      <c r="D191" s="291"/>
      <c r="E191" s="291"/>
      <c r="F191" s="291"/>
      <c r="G191" s="291"/>
      <c r="H191" s="291"/>
      <c r="I191" s="291"/>
      <c r="J191" s="291"/>
      <c r="K191" s="291"/>
      <c r="L191" s="291"/>
      <c r="M191" s="291"/>
      <c r="N191" s="291"/>
    </row>
    <row r="192" spans="2:14" s="290" customFormat="1">
      <c r="B192" s="291"/>
      <c r="C192" s="291"/>
      <c r="D192" s="291"/>
      <c r="E192" s="291"/>
      <c r="F192" s="291"/>
      <c r="G192" s="291"/>
      <c r="H192" s="291"/>
      <c r="I192" s="291"/>
      <c r="J192" s="291"/>
      <c r="K192" s="291"/>
      <c r="L192" s="291"/>
      <c r="M192" s="291"/>
      <c r="N192" s="291"/>
    </row>
    <row r="193" spans="2:14" s="290" customFormat="1">
      <c r="B193" s="291"/>
      <c r="C193" s="291"/>
      <c r="D193" s="291"/>
      <c r="E193" s="291"/>
      <c r="F193" s="291"/>
      <c r="G193" s="291"/>
      <c r="H193" s="291"/>
      <c r="I193" s="291"/>
      <c r="J193" s="291"/>
      <c r="K193" s="291"/>
      <c r="L193" s="291"/>
      <c r="M193" s="291"/>
      <c r="N193" s="291"/>
    </row>
    <row r="194" spans="2:14" s="290" customFormat="1">
      <c r="B194" s="291"/>
      <c r="C194" s="291"/>
      <c r="D194" s="291"/>
      <c r="E194" s="291"/>
      <c r="F194" s="291"/>
      <c r="G194" s="291"/>
      <c r="H194" s="291"/>
      <c r="I194" s="291"/>
      <c r="J194" s="291"/>
      <c r="K194" s="291"/>
      <c r="L194" s="291"/>
      <c r="M194" s="291"/>
      <c r="N194" s="291"/>
    </row>
    <row r="195" spans="2:14" s="290" customFormat="1">
      <c r="B195" s="291"/>
      <c r="C195" s="291"/>
      <c r="D195" s="291"/>
      <c r="E195" s="291"/>
      <c r="F195" s="291"/>
      <c r="G195" s="291"/>
      <c r="H195" s="291"/>
      <c r="I195" s="291"/>
      <c r="J195" s="291"/>
      <c r="K195" s="291"/>
      <c r="L195" s="291"/>
      <c r="M195" s="291"/>
      <c r="N195" s="291"/>
    </row>
    <row r="196" spans="2:14" s="290" customFormat="1">
      <c r="B196" s="291"/>
      <c r="C196" s="291"/>
      <c r="D196" s="291"/>
      <c r="E196" s="291"/>
      <c r="F196" s="291"/>
      <c r="G196" s="291"/>
      <c r="H196" s="291"/>
      <c r="I196" s="291"/>
      <c r="J196" s="291"/>
      <c r="K196" s="291"/>
      <c r="L196" s="291"/>
      <c r="M196" s="291"/>
      <c r="N196" s="291"/>
    </row>
    <row r="197" spans="2:14" s="290" customFormat="1">
      <c r="B197" s="291"/>
      <c r="C197" s="291"/>
      <c r="D197" s="291"/>
      <c r="E197" s="291"/>
      <c r="F197" s="291"/>
      <c r="G197" s="291"/>
      <c r="H197" s="291"/>
      <c r="I197" s="291"/>
      <c r="J197" s="291"/>
      <c r="K197" s="291"/>
      <c r="L197" s="291"/>
      <c r="M197" s="291"/>
      <c r="N197" s="291"/>
    </row>
    <row r="198" spans="2:14" s="290" customFormat="1">
      <c r="B198" s="291"/>
      <c r="C198" s="291"/>
      <c r="D198" s="291"/>
      <c r="E198" s="291"/>
      <c r="F198" s="291"/>
      <c r="G198" s="291"/>
      <c r="H198" s="291"/>
      <c r="I198" s="291"/>
      <c r="J198" s="291"/>
      <c r="K198" s="291"/>
      <c r="L198" s="291"/>
      <c r="M198" s="291"/>
      <c r="N198" s="291"/>
    </row>
    <row r="199" spans="2:14" s="290" customFormat="1">
      <c r="B199" s="291"/>
      <c r="C199" s="291"/>
      <c r="D199" s="291"/>
      <c r="E199" s="291"/>
      <c r="F199" s="291"/>
      <c r="G199" s="291"/>
      <c r="H199" s="291"/>
      <c r="I199" s="291"/>
      <c r="J199" s="291"/>
      <c r="K199" s="291"/>
      <c r="L199" s="291"/>
      <c r="M199" s="291"/>
      <c r="N199" s="291"/>
    </row>
    <row r="200" spans="2:14" s="290" customFormat="1">
      <c r="B200" s="291"/>
      <c r="C200" s="291"/>
      <c r="D200" s="291"/>
      <c r="E200" s="291"/>
      <c r="F200" s="291"/>
      <c r="G200" s="291"/>
      <c r="H200" s="291"/>
      <c r="I200" s="291"/>
      <c r="J200" s="291"/>
      <c r="K200" s="291"/>
      <c r="L200" s="291"/>
      <c r="M200" s="291"/>
      <c r="N200" s="291"/>
    </row>
    <row r="201" spans="2:14" s="290" customFormat="1">
      <c r="B201" s="291"/>
      <c r="C201" s="291"/>
      <c r="D201" s="291"/>
      <c r="E201" s="291"/>
      <c r="F201" s="291"/>
      <c r="G201" s="291"/>
      <c r="H201" s="291"/>
      <c r="I201" s="291"/>
      <c r="J201" s="291"/>
      <c r="K201" s="291"/>
      <c r="L201" s="291"/>
      <c r="M201" s="291"/>
      <c r="N201" s="291"/>
    </row>
    <row r="202" spans="2:14" s="290" customFormat="1">
      <c r="B202" s="291"/>
      <c r="C202" s="291"/>
      <c r="D202" s="291"/>
      <c r="E202" s="291"/>
      <c r="F202" s="291"/>
      <c r="G202" s="291"/>
      <c r="H202" s="291"/>
      <c r="I202" s="291"/>
      <c r="J202" s="291"/>
      <c r="K202" s="291"/>
      <c r="L202" s="291"/>
      <c r="M202" s="291"/>
      <c r="N202" s="291"/>
    </row>
    <row r="203" spans="2:14" s="290" customFormat="1">
      <c r="B203" s="291"/>
      <c r="C203" s="291"/>
      <c r="D203" s="291"/>
      <c r="E203" s="291"/>
      <c r="F203" s="291"/>
      <c r="G203" s="291"/>
      <c r="H203" s="291"/>
      <c r="I203" s="291"/>
      <c r="J203" s="291"/>
      <c r="K203" s="291"/>
      <c r="L203" s="291"/>
      <c r="M203" s="291"/>
      <c r="N203" s="291"/>
    </row>
    <row r="204" spans="2:14" s="290" customFormat="1">
      <c r="B204" s="291"/>
      <c r="C204" s="291"/>
      <c r="D204" s="291"/>
      <c r="E204" s="291"/>
      <c r="F204" s="291"/>
      <c r="G204" s="291"/>
      <c r="H204" s="291"/>
      <c r="I204" s="291"/>
      <c r="J204" s="291"/>
      <c r="K204" s="291"/>
      <c r="L204" s="291"/>
      <c r="M204" s="291"/>
      <c r="N204" s="291"/>
    </row>
    <row r="205" spans="2:14" s="290" customFormat="1">
      <c r="B205" s="291"/>
      <c r="C205" s="291"/>
      <c r="D205" s="291"/>
      <c r="E205" s="291"/>
      <c r="F205" s="291"/>
      <c r="G205" s="291"/>
      <c r="H205" s="291"/>
      <c r="I205" s="291"/>
      <c r="J205" s="291"/>
      <c r="K205" s="291"/>
      <c r="L205" s="291"/>
      <c r="M205" s="291"/>
      <c r="N205" s="291"/>
    </row>
    <row r="206" spans="2:14" s="290" customFormat="1">
      <c r="B206" s="291"/>
      <c r="C206" s="291"/>
      <c r="D206" s="291"/>
      <c r="E206" s="291"/>
      <c r="F206" s="291"/>
      <c r="G206" s="291"/>
      <c r="H206" s="291"/>
      <c r="I206" s="291"/>
      <c r="J206" s="291"/>
      <c r="K206" s="291"/>
      <c r="L206" s="291"/>
      <c r="M206" s="291"/>
      <c r="N206" s="291"/>
    </row>
    <row r="207" spans="2:14" s="290" customFormat="1">
      <c r="B207" s="291"/>
      <c r="C207" s="291"/>
      <c r="D207" s="291"/>
      <c r="E207" s="291"/>
      <c r="F207" s="291"/>
      <c r="G207" s="291"/>
      <c r="H207" s="291"/>
      <c r="I207" s="291"/>
      <c r="J207" s="291"/>
      <c r="K207" s="291"/>
      <c r="L207" s="291"/>
      <c r="M207" s="291"/>
      <c r="N207" s="291"/>
    </row>
    <row r="208" spans="2:14" s="290" customFormat="1">
      <c r="B208" s="291"/>
      <c r="C208" s="291"/>
      <c r="D208" s="291"/>
      <c r="E208" s="291"/>
      <c r="F208" s="291"/>
      <c r="G208" s="291"/>
      <c r="H208" s="291"/>
      <c r="I208" s="291"/>
      <c r="J208" s="291"/>
      <c r="K208" s="291"/>
      <c r="L208" s="291"/>
      <c r="M208" s="291"/>
      <c r="N208" s="291"/>
    </row>
    <row r="209" spans="2:14" s="290" customFormat="1">
      <c r="B209" s="291"/>
      <c r="C209" s="291"/>
      <c r="D209" s="291"/>
      <c r="E209" s="291"/>
      <c r="F209" s="291"/>
      <c r="G209" s="291"/>
      <c r="H209" s="291"/>
      <c r="I209" s="291"/>
      <c r="J209" s="291"/>
      <c r="K209" s="291"/>
      <c r="L209" s="291"/>
      <c r="M209" s="291"/>
      <c r="N209" s="291"/>
    </row>
    <row r="210" spans="2:14" s="290" customFormat="1">
      <c r="B210" s="291"/>
      <c r="C210" s="291"/>
      <c r="D210" s="291"/>
      <c r="E210" s="291"/>
      <c r="F210" s="291"/>
      <c r="G210" s="291"/>
      <c r="H210" s="291"/>
      <c r="I210" s="291"/>
      <c r="J210" s="291"/>
      <c r="K210" s="291"/>
      <c r="L210" s="291"/>
      <c r="M210" s="291"/>
      <c r="N210" s="291"/>
    </row>
    <row r="211" spans="2:14" s="290" customFormat="1">
      <c r="B211" s="291"/>
      <c r="C211" s="291"/>
      <c r="D211" s="291"/>
      <c r="E211" s="291"/>
      <c r="F211" s="291"/>
      <c r="G211" s="291"/>
      <c r="H211" s="291"/>
      <c r="I211" s="291"/>
      <c r="J211" s="291"/>
      <c r="K211" s="291"/>
      <c r="L211" s="291"/>
      <c r="M211" s="291"/>
      <c r="N211" s="291"/>
    </row>
    <row r="212" spans="2:14" s="290" customFormat="1">
      <c r="B212" s="291"/>
      <c r="C212" s="291"/>
      <c r="D212" s="291"/>
      <c r="E212" s="291"/>
      <c r="F212" s="291"/>
      <c r="G212" s="291"/>
      <c r="H212" s="291"/>
      <c r="I212" s="291"/>
      <c r="J212" s="291"/>
      <c r="K212" s="291"/>
      <c r="L212" s="291"/>
      <c r="M212" s="291"/>
      <c r="N212" s="291"/>
    </row>
    <row r="213" spans="2:14" s="290" customFormat="1">
      <c r="B213" s="291"/>
      <c r="C213" s="291"/>
      <c r="D213" s="291"/>
      <c r="E213" s="291"/>
      <c r="F213" s="291"/>
      <c r="G213" s="291"/>
      <c r="H213" s="291"/>
      <c r="I213" s="291"/>
      <c r="J213" s="291"/>
      <c r="K213" s="291"/>
      <c r="L213" s="291"/>
      <c r="M213" s="291"/>
      <c r="N213" s="291"/>
    </row>
    <row r="214" spans="2:14" s="290" customFormat="1">
      <c r="B214" s="291"/>
      <c r="C214" s="291"/>
      <c r="D214" s="291"/>
      <c r="E214" s="291"/>
      <c r="F214" s="291"/>
      <c r="G214" s="291"/>
      <c r="H214" s="291"/>
      <c r="I214" s="291"/>
      <c r="J214" s="291"/>
      <c r="K214" s="291"/>
      <c r="L214" s="291"/>
      <c r="M214" s="291"/>
      <c r="N214" s="291"/>
    </row>
    <row r="215" spans="2:14" s="290" customFormat="1">
      <c r="B215" s="291"/>
      <c r="C215" s="291"/>
      <c r="D215" s="291"/>
      <c r="E215" s="291"/>
      <c r="F215" s="291"/>
      <c r="G215" s="291"/>
      <c r="H215" s="291"/>
      <c r="I215" s="291"/>
      <c r="J215" s="291"/>
      <c r="K215" s="291"/>
      <c r="L215" s="291"/>
      <c r="M215" s="291"/>
      <c r="N215" s="291"/>
    </row>
    <row r="216" spans="2:14" s="290" customFormat="1">
      <c r="B216" s="291"/>
      <c r="C216" s="291"/>
      <c r="D216" s="291"/>
      <c r="E216" s="291"/>
      <c r="F216" s="291"/>
      <c r="G216" s="291"/>
      <c r="H216" s="291"/>
      <c r="I216" s="291"/>
      <c r="J216" s="291"/>
      <c r="K216" s="291"/>
      <c r="L216" s="291"/>
      <c r="M216" s="291"/>
      <c r="N216" s="291"/>
    </row>
    <row r="217" spans="2:14" s="290" customFormat="1">
      <c r="B217" s="291"/>
      <c r="C217" s="291"/>
      <c r="D217" s="291"/>
      <c r="E217" s="291"/>
      <c r="F217" s="291"/>
      <c r="G217" s="291"/>
      <c r="H217" s="291"/>
      <c r="I217" s="291"/>
      <c r="J217" s="291"/>
      <c r="K217" s="291"/>
      <c r="L217" s="291"/>
      <c r="M217" s="291"/>
      <c r="N217" s="291"/>
    </row>
    <row r="218" spans="2:14" s="290" customFormat="1">
      <c r="B218" s="291"/>
      <c r="C218" s="291"/>
      <c r="D218" s="291"/>
      <c r="E218" s="291"/>
      <c r="F218" s="291"/>
      <c r="G218" s="291"/>
      <c r="H218" s="291"/>
      <c r="I218" s="291"/>
      <c r="J218" s="291"/>
      <c r="K218" s="291"/>
      <c r="L218" s="291"/>
      <c r="M218" s="291"/>
      <c r="N218" s="291"/>
    </row>
    <row r="219" spans="2:14" s="290" customFormat="1">
      <c r="B219" s="291"/>
      <c r="C219" s="291"/>
      <c r="D219" s="291"/>
      <c r="E219" s="291"/>
      <c r="F219" s="291"/>
      <c r="G219" s="291"/>
      <c r="H219" s="291"/>
      <c r="I219" s="291"/>
      <c r="J219" s="291"/>
      <c r="K219" s="291"/>
      <c r="L219" s="291"/>
      <c r="M219" s="291"/>
      <c r="N219" s="291"/>
    </row>
    <row r="220" spans="2:14" s="290" customFormat="1">
      <c r="B220" s="291"/>
      <c r="C220" s="291"/>
      <c r="D220" s="291"/>
      <c r="E220" s="291"/>
      <c r="F220" s="291"/>
      <c r="G220" s="291"/>
      <c r="H220" s="291"/>
      <c r="I220" s="291"/>
      <c r="J220" s="291"/>
      <c r="K220" s="291"/>
      <c r="L220" s="291"/>
      <c r="M220" s="291"/>
      <c r="N220" s="291"/>
    </row>
    <row r="221" spans="2:14" s="290" customFormat="1">
      <c r="B221" s="291"/>
      <c r="C221" s="291"/>
      <c r="D221" s="291"/>
      <c r="E221" s="291"/>
      <c r="F221" s="291"/>
      <c r="G221" s="291"/>
      <c r="H221" s="291"/>
      <c r="I221" s="291"/>
      <c r="J221" s="291"/>
      <c r="K221" s="291"/>
      <c r="L221" s="291"/>
      <c r="M221" s="291"/>
      <c r="N221" s="291"/>
    </row>
    <row r="222" spans="2:14" s="290" customFormat="1">
      <c r="B222" s="291"/>
      <c r="C222" s="291"/>
      <c r="D222" s="291"/>
      <c r="E222" s="291"/>
      <c r="F222" s="291"/>
      <c r="G222" s="291"/>
      <c r="H222" s="291"/>
      <c r="I222" s="291"/>
      <c r="J222" s="291"/>
      <c r="K222" s="291"/>
      <c r="L222" s="291"/>
      <c r="M222" s="291"/>
      <c r="N222" s="291"/>
    </row>
    <row r="223" spans="2:14" s="290" customFormat="1">
      <c r="B223" s="291"/>
      <c r="C223" s="291"/>
      <c r="D223" s="291"/>
      <c r="E223" s="291"/>
      <c r="F223" s="291"/>
      <c r="G223" s="291"/>
      <c r="H223" s="291"/>
      <c r="I223" s="291"/>
      <c r="J223" s="291"/>
      <c r="K223" s="291"/>
      <c r="L223" s="291"/>
      <c r="M223" s="291"/>
      <c r="N223" s="291"/>
    </row>
    <row r="224" spans="2:14" s="290" customFormat="1">
      <c r="B224" s="291"/>
      <c r="C224" s="291"/>
      <c r="D224" s="291"/>
      <c r="E224" s="291"/>
      <c r="F224" s="291"/>
      <c r="G224" s="291"/>
      <c r="H224" s="291"/>
      <c r="I224" s="291"/>
      <c r="J224" s="291"/>
      <c r="K224" s="291"/>
      <c r="L224" s="291"/>
      <c r="M224" s="291"/>
      <c r="N224" s="291"/>
    </row>
    <row r="225" spans="2:14" s="290" customFormat="1">
      <c r="B225" s="291"/>
      <c r="C225" s="291"/>
      <c r="D225" s="291"/>
      <c r="E225" s="291"/>
      <c r="F225" s="291"/>
      <c r="G225" s="291"/>
      <c r="H225" s="291"/>
      <c r="I225" s="291"/>
      <c r="J225" s="291"/>
      <c r="K225" s="291"/>
      <c r="L225" s="291"/>
      <c r="M225" s="291"/>
      <c r="N225" s="291"/>
    </row>
    <row r="226" spans="2:14" s="290" customFormat="1">
      <c r="B226" s="291"/>
      <c r="C226" s="291"/>
      <c r="D226" s="291"/>
      <c r="E226" s="291"/>
      <c r="F226" s="291"/>
      <c r="G226" s="291"/>
      <c r="H226" s="291"/>
      <c r="I226" s="291"/>
      <c r="J226" s="291"/>
      <c r="K226" s="291"/>
      <c r="L226" s="291"/>
      <c r="M226" s="291"/>
      <c r="N226" s="291"/>
    </row>
    <row r="227" spans="2:14" s="290" customFormat="1">
      <c r="B227" s="291"/>
      <c r="C227" s="291"/>
      <c r="D227" s="291"/>
      <c r="E227" s="291"/>
      <c r="F227" s="291"/>
      <c r="G227" s="291"/>
      <c r="H227" s="291"/>
      <c r="I227" s="291"/>
      <c r="J227" s="291"/>
      <c r="K227" s="291"/>
      <c r="L227" s="291"/>
      <c r="M227" s="291"/>
      <c r="N227" s="291"/>
    </row>
    <row r="228" spans="2:14" s="290" customFormat="1">
      <c r="B228" s="291"/>
      <c r="C228" s="291"/>
      <c r="D228" s="291"/>
      <c r="E228" s="291"/>
      <c r="F228" s="291"/>
      <c r="G228" s="291"/>
      <c r="H228" s="291"/>
      <c r="I228" s="291"/>
      <c r="J228" s="291"/>
      <c r="K228" s="291"/>
      <c r="L228" s="291"/>
      <c r="M228" s="291"/>
      <c r="N228" s="291"/>
    </row>
    <row r="229" spans="2:14" s="290" customFormat="1">
      <c r="B229" s="291"/>
      <c r="C229" s="291"/>
      <c r="D229" s="291"/>
      <c r="E229" s="291"/>
      <c r="F229" s="291"/>
      <c r="G229" s="291"/>
      <c r="H229" s="291"/>
      <c r="I229" s="291"/>
      <c r="J229" s="291"/>
      <c r="K229" s="291"/>
      <c r="L229" s="291"/>
      <c r="M229" s="291"/>
      <c r="N229" s="291"/>
    </row>
    <row r="230" spans="2:14" s="290" customFormat="1">
      <c r="B230" s="291"/>
      <c r="C230" s="291"/>
      <c r="D230" s="291"/>
      <c r="E230" s="291"/>
      <c r="F230" s="291"/>
      <c r="G230" s="291"/>
      <c r="H230" s="291"/>
      <c r="I230" s="291"/>
      <c r="J230" s="291"/>
      <c r="K230" s="291"/>
      <c r="L230" s="291"/>
      <c r="M230" s="291"/>
      <c r="N230" s="291"/>
    </row>
    <row r="231" spans="2:14" s="290" customFormat="1">
      <c r="B231" s="291"/>
      <c r="C231" s="291"/>
      <c r="D231" s="291"/>
      <c r="E231" s="291"/>
      <c r="F231" s="291"/>
      <c r="G231" s="291"/>
      <c r="H231" s="291"/>
      <c r="I231" s="291"/>
      <c r="J231" s="291"/>
      <c r="K231" s="291"/>
      <c r="L231" s="291"/>
      <c r="M231" s="291"/>
      <c r="N231" s="291"/>
    </row>
    <row r="232" spans="2:14" s="290" customFormat="1">
      <c r="B232" s="291"/>
      <c r="C232" s="291"/>
      <c r="D232" s="291"/>
      <c r="E232" s="291"/>
      <c r="F232" s="291"/>
      <c r="G232" s="291"/>
      <c r="H232" s="291"/>
      <c r="I232" s="291"/>
      <c r="J232" s="291"/>
      <c r="K232" s="291"/>
      <c r="L232" s="291"/>
      <c r="M232" s="291"/>
      <c r="N232" s="291"/>
    </row>
    <row r="233" spans="2:14" s="290" customFormat="1">
      <c r="B233" s="291"/>
      <c r="C233" s="291"/>
      <c r="D233" s="291"/>
      <c r="E233" s="291"/>
      <c r="F233" s="291"/>
      <c r="G233" s="291"/>
      <c r="H233" s="291"/>
      <c r="I233" s="291"/>
      <c r="J233" s="291"/>
      <c r="K233" s="291"/>
      <c r="L233" s="291"/>
      <c r="M233" s="291"/>
      <c r="N233" s="291"/>
    </row>
    <row r="234" spans="2:14" s="290" customFormat="1">
      <c r="B234" s="291"/>
      <c r="C234" s="291"/>
      <c r="D234" s="291"/>
      <c r="E234" s="291"/>
      <c r="F234" s="291"/>
      <c r="G234" s="291"/>
      <c r="H234" s="291"/>
      <c r="I234" s="291"/>
      <c r="J234" s="291"/>
      <c r="K234" s="291"/>
      <c r="L234" s="291"/>
      <c r="M234" s="291"/>
      <c r="N234" s="291"/>
    </row>
    <row r="235" spans="2:14" s="290" customFormat="1">
      <c r="B235" s="291"/>
      <c r="C235" s="291"/>
      <c r="D235" s="291"/>
      <c r="E235" s="291"/>
      <c r="F235" s="291"/>
      <c r="G235" s="291"/>
      <c r="H235" s="291"/>
      <c r="I235" s="291"/>
      <c r="J235" s="291"/>
      <c r="K235" s="291"/>
      <c r="L235" s="291"/>
      <c r="M235" s="291"/>
      <c r="N235" s="291"/>
    </row>
    <row r="236" spans="2:14" s="290" customFormat="1">
      <c r="B236" s="291"/>
      <c r="C236" s="291"/>
      <c r="D236" s="291"/>
      <c r="E236" s="291"/>
      <c r="F236" s="291"/>
      <c r="G236" s="291"/>
      <c r="H236" s="291"/>
      <c r="I236" s="291"/>
      <c r="J236" s="291"/>
      <c r="K236" s="291"/>
      <c r="L236" s="291"/>
      <c r="M236" s="291"/>
      <c r="N236" s="291"/>
    </row>
    <row r="237" spans="2:14" s="290" customFormat="1">
      <c r="B237" s="291"/>
      <c r="C237" s="291"/>
      <c r="D237" s="291"/>
      <c r="E237" s="291"/>
      <c r="F237" s="291"/>
      <c r="G237" s="291"/>
      <c r="H237" s="291"/>
      <c r="I237" s="291"/>
      <c r="J237" s="291"/>
      <c r="K237" s="291"/>
      <c r="L237" s="291"/>
      <c r="M237" s="291"/>
      <c r="N237" s="291"/>
    </row>
    <row r="238" spans="2:14" s="290" customFormat="1">
      <c r="B238" s="291"/>
      <c r="C238" s="291"/>
      <c r="D238" s="291"/>
      <c r="E238" s="291"/>
      <c r="F238" s="291"/>
      <c r="G238" s="291"/>
      <c r="H238" s="291"/>
      <c r="I238" s="291"/>
      <c r="J238" s="291"/>
      <c r="K238" s="291"/>
      <c r="L238" s="291"/>
      <c r="M238" s="291"/>
      <c r="N238" s="291"/>
    </row>
    <row r="239" spans="2:14" s="290" customFormat="1">
      <c r="B239" s="291"/>
      <c r="C239" s="291"/>
      <c r="D239" s="291"/>
      <c r="E239" s="291"/>
      <c r="F239" s="291"/>
      <c r="G239" s="291"/>
      <c r="H239" s="291"/>
      <c r="I239" s="291"/>
      <c r="J239" s="291"/>
      <c r="K239" s="291"/>
      <c r="L239" s="291"/>
      <c r="M239" s="291"/>
      <c r="N239" s="291"/>
    </row>
    <row r="240" spans="2:14" s="290" customFormat="1">
      <c r="B240" s="291"/>
      <c r="C240" s="291"/>
      <c r="D240" s="291"/>
      <c r="E240" s="291"/>
      <c r="F240" s="291"/>
      <c r="G240" s="291"/>
      <c r="H240" s="291"/>
      <c r="I240" s="291"/>
      <c r="J240" s="291"/>
      <c r="K240" s="291"/>
      <c r="L240" s="291"/>
      <c r="M240" s="291"/>
      <c r="N240" s="291"/>
    </row>
    <row r="241" spans="2:14" s="290" customFormat="1">
      <c r="B241" s="291"/>
      <c r="C241" s="291"/>
      <c r="D241" s="291"/>
      <c r="E241" s="291"/>
      <c r="F241" s="291"/>
      <c r="G241" s="291"/>
      <c r="H241" s="291"/>
      <c r="I241" s="291"/>
      <c r="J241" s="291"/>
      <c r="K241" s="291"/>
      <c r="L241" s="291"/>
      <c r="M241" s="291"/>
      <c r="N241" s="291"/>
    </row>
    <row r="242" spans="2:14" s="290" customFormat="1">
      <c r="B242" s="291"/>
      <c r="C242" s="291"/>
      <c r="D242" s="291"/>
      <c r="E242" s="291"/>
      <c r="F242" s="291"/>
      <c r="G242" s="291"/>
      <c r="H242" s="291"/>
      <c r="I242" s="291"/>
      <c r="J242" s="291"/>
      <c r="K242" s="291"/>
      <c r="L242" s="291"/>
      <c r="M242" s="291"/>
      <c r="N242" s="291"/>
    </row>
    <row r="243" spans="2:14" s="290" customFormat="1">
      <c r="B243" s="291"/>
      <c r="C243" s="291"/>
      <c r="D243" s="291"/>
      <c r="E243" s="291"/>
      <c r="F243" s="291"/>
      <c r="G243" s="291"/>
      <c r="H243" s="291"/>
      <c r="I243" s="291"/>
      <c r="J243" s="291"/>
      <c r="K243" s="291"/>
      <c r="L243" s="291"/>
      <c r="M243" s="291"/>
      <c r="N243" s="291"/>
    </row>
    <row r="244" spans="2:14" s="290" customFormat="1">
      <c r="B244" s="291"/>
      <c r="C244" s="291"/>
      <c r="D244" s="291"/>
      <c r="E244" s="291"/>
      <c r="F244" s="291"/>
      <c r="G244" s="291"/>
      <c r="H244" s="291"/>
      <c r="I244" s="291"/>
      <c r="J244" s="291"/>
      <c r="K244" s="291"/>
      <c r="L244" s="291"/>
      <c r="M244" s="291"/>
      <c r="N244" s="291"/>
    </row>
    <row r="245" spans="2:14" s="290" customFormat="1">
      <c r="B245" s="291"/>
      <c r="C245" s="291"/>
      <c r="D245" s="291"/>
      <c r="E245" s="291"/>
      <c r="F245" s="291"/>
      <c r="G245" s="291"/>
      <c r="H245" s="291"/>
      <c r="I245" s="291"/>
      <c r="J245" s="291"/>
      <c r="K245" s="291"/>
      <c r="L245" s="291"/>
      <c r="M245" s="291"/>
      <c r="N245" s="291"/>
    </row>
    <row r="246" spans="2:14" s="290" customFormat="1">
      <c r="B246" s="291"/>
      <c r="C246" s="291"/>
      <c r="D246" s="291"/>
      <c r="E246" s="291"/>
      <c r="F246" s="291"/>
      <c r="G246" s="291"/>
      <c r="H246" s="291"/>
      <c r="I246" s="291"/>
      <c r="J246" s="291"/>
      <c r="K246" s="291"/>
      <c r="L246" s="291"/>
      <c r="M246" s="291"/>
      <c r="N246" s="291"/>
    </row>
    <row r="247" spans="2:14" s="290" customFormat="1">
      <c r="B247" s="291"/>
      <c r="C247" s="291"/>
      <c r="D247" s="291"/>
      <c r="E247" s="291"/>
      <c r="F247" s="291"/>
      <c r="G247" s="291"/>
      <c r="H247" s="291"/>
      <c r="I247" s="291"/>
      <c r="J247" s="291"/>
      <c r="K247" s="291"/>
      <c r="L247" s="291"/>
      <c r="M247" s="291"/>
      <c r="N247" s="291"/>
    </row>
    <row r="248" spans="2:14" s="290" customFormat="1">
      <c r="B248" s="291"/>
      <c r="C248" s="291"/>
      <c r="D248" s="291"/>
      <c r="E248" s="291"/>
      <c r="F248" s="291"/>
      <c r="G248" s="291"/>
      <c r="H248" s="291"/>
      <c r="I248" s="291"/>
      <c r="J248" s="291"/>
      <c r="K248" s="291"/>
      <c r="L248" s="291"/>
      <c r="M248" s="291"/>
      <c r="N248" s="291"/>
    </row>
    <row r="249" spans="2:14" s="290" customFormat="1">
      <c r="B249" s="291"/>
      <c r="C249" s="291"/>
      <c r="D249" s="291"/>
      <c r="E249" s="291"/>
      <c r="F249" s="291"/>
      <c r="G249" s="291"/>
      <c r="H249" s="291"/>
      <c r="I249" s="291"/>
      <c r="J249" s="291"/>
      <c r="K249" s="291"/>
      <c r="L249" s="291"/>
      <c r="M249" s="291"/>
      <c r="N249" s="291"/>
    </row>
    <row r="250" spans="2:14" s="290" customFormat="1">
      <c r="B250" s="291"/>
      <c r="C250" s="291"/>
      <c r="D250" s="291"/>
      <c r="E250" s="291"/>
      <c r="F250" s="291"/>
      <c r="G250" s="291"/>
      <c r="H250" s="291"/>
      <c r="I250" s="291"/>
      <c r="J250" s="291"/>
      <c r="K250" s="291"/>
      <c r="L250" s="291"/>
      <c r="M250" s="291"/>
      <c r="N250" s="291"/>
    </row>
    <row r="251" spans="2:14" s="290" customFormat="1">
      <c r="B251" s="291"/>
      <c r="C251" s="291"/>
      <c r="D251" s="291"/>
      <c r="E251" s="291"/>
      <c r="F251" s="291"/>
      <c r="G251" s="291"/>
      <c r="H251" s="291"/>
      <c r="I251" s="291"/>
      <c r="J251" s="291"/>
      <c r="K251" s="291"/>
      <c r="L251" s="291"/>
      <c r="M251" s="291"/>
      <c r="N251" s="291"/>
    </row>
    <row r="252" spans="2:14" s="290" customFormat="1">
      <c r="B252" s="291"/>
      <c r="C252" s="291"/>
      <c r="D252" s="291"/>
      <c r="E252" s="291"/>
      <c r="F252" s="291"/>
      <c r="G252" s="291"/>
      <c r="H252" s="291"/>
      <c r="I252" s="291"/>
      <c r="J252" s="291"/>
      <c r="K252" s="291"/>
      <c r="L252" s="291"/>
      <c r="M252" s="291"/>
      <c r="N252" s="291"/>
    </row>
    <row r="253" spans="2:14" s="290" customFormat="1">
      <c r="B253" s="291"/>
      <c r="C253" s="291"/>
      <c r="D253" s="291"/>
      <c r="E253" s="291"/>
      <c r="F253" s="291"/>
      <c r="G253" s="291"/>
      <c r="H253" s="291"/>
      <c r="I253" s="291"/>
      <c r="J253" s="291"/>
      <c r="K253" s="291"/>
      <c r="L253" s="291"/>
      <c r="M253" s="291"/>
      <c r="N253" s="291"/>
    </row>
    <row r="254" spans="2:14" s="290" customFormat="1">
      <c r="B254" s="291"/>
      <c r="C254" s="291"/>
      <c r="D254" s="291"/>
      <c r="E254" s="291"/>
      <c r="F254" s="291"/>
      <c r="G254" s="291"/>
      <c r="H254" s="291"/>
      <c r="I254" s="291"/>
      <c r="J254" s="291"/>
      <c r="K254" s="291"/>
      <c r="L254" s="291"/>
      <c r="M254" s="291"/>
      <c r="N254" s="291"/>
    </row>
    <row r="255" spans="2:14" s="290" customFormat="1">
      <c r="B255" s="291"/>
      <c r="C255" s="291"/>
      <c r="D255" s="291"/>
      <c r="E255" s="291"/>
      <c r="F255" s="291"/>
      <c r="G255" s="291"/>
      <c r="H255" s="291"/>
      <c r="I255" s="291"/>
      <c r="J255" s="291"/>
      <c r="K255" s="291"/>
      <c r="L255" s="291"/>
      <c r="M255" s="291"/>
      <c r="N255" s="291"/>
    </row>
    <row r="256" spans="2:14" s="290" customFormat="1">
      <c r="B256" s="291"/>
      <c r="C256" s="291"/>
      <c r="D256" s="291"/>
      <c r="E256" s="291"/>
      <c r="F256" s="291"/>
      <c r="G256" s="291"/>
      <c r="H256" s="291"/>
      <c r="I256" s="291"/>
      <c r="J256" s="291"/>
      <c r="K256" s="291"/>
      <c r="L256" s="291"/>
      <c r="M256" s="291"/>
      <c r="N256" s="291"/>
    </row>
    <row r="257" spans="2:14" s="290" customFormat="1">
      <c r="B257" s="291"/>
      <c r="C257" s="291"/>
      <c r="D257" s="291"/>
      <c r="E257" s="291"/>
      <c r="F257" s="291"/>
      <c r="G257" s="291"/>
      <c r="H257" s="291"/>
      <c r="I257" s="291"/>
      <c r="J257" s="291"/>
      <c r="K257" s="291"/>
      <c r="L257" s="291"/>
      <c r="M257" s="291"/>
      <c r="N257" s="291"/>
    </row>
    <row r="258" spans="2:14" s="290" customFormat="1">
      <c r="B258" s="291"/>
      <c r="C258" s="291"/>
      <c r="D258" s="291"/>
      <c r="E258" s="291"/>
      <c r="F258" s="291"/>
      <c r="G258" s="291"/>
      <c r="H258" s="291"/>
      <c r="I258" s="291"/>
      <c r="J258" s="291"/>
      <c r="K258" s="291"/>
      <c r="L258" s="291"/>
      <c r="M258" s="291"/>
      <c r="N258" s="291"/>
    </row>
    <row r="259" spans="2:14" s="290" customFormat="1">
      <c r="B259" s="291"/>
      <c r="C259" s="291"/>
      <c r="D259" s="291"/>
      <c r="E259" s="291"/>
      <c r="F259" s="291"/>
      <c r="G259" s="291"/>
      <c r="H259" s="291"/>
      <c r="I259" s="291"/>
      <c r="J259" s="291"/>
      <c r="K259" s="291"/>
      <c r="L259" s="291"/>
      <c r="M259" s="291"/>
      <c r="N259" s="291"/>
    </row>
    <row r="260" spans="2:14" s="290" customFormat="1">
      <c r="B260" s="291"/>
      <c r="C260" s="291"/>
      <c r="D260" s="291"/>
      <c r="E260" s="291"/>
      <c r="F260" s="291"/>
      <c r="G260" s="291"/>
      <c r="H260" s="291"/>
      <c r="I260" s="291"/>
      <c r="J260" s="291"/>
      <c r="K260" s="291"/>
      <c r="L260" s="291"/>
      <c r="M260" s="291"/>
      <c r="N260" s="291"/>
    </row>
    <row r="261" spans="2:14" s="290" customFormat="1">
      <c r="B261" s="291"/>
      <c r="C261" s="291"/>
      <c r="D261" s="291"/>
      <c r="E261" s="291"/>
      <c r="F261" s="291"/>
      <c r="G261" s="291"/>
      <c r="H261" s="291"/>
      <c r="I261" s="291"/>
      <c r="J261" s="291"/>
      <c r="K261" s="291"/>
      <c r="L261" s="291"/>
      <c r="M261" s="291"/>
      <c r="N261" s="291"/>
    </row>
    <row r="262" spans="2:14" s="290" customFormat="1">
      <c r="B262" s="291"/>
      <c r="C262" s="291"/>
      <c r="D262" s="291"/>
      <c r="E262" s="291"/>
      <c r="F262" s="291"/>
      <c r="G262" s="291"/>
      <c r="H262" s="291"/>
      <c r="I262" s="291"/>
      <c r="J262" s="291"/>
      <c r="K262" s="291"/>
      <c r="L262" s="291"/>
      <c r="M262" s="291"/>
      <c r="N262" s="291"/>
    </row>
    <row r="263" spans="2:14" s="290" customFormat="1">
      <c r="B263" s="291"/>
      <c r="C263" s="291"/>
      <c r="D263" s="291"/>
      <c r="E263" s="291"/>
      <c r="F263" s="291"/>
      <c r="G263" s="291"/>
      <c r="H263" s="291"/>
      <c r="I263" s="291"/>
      <c r="J263" s="291"/>
      <c r="K263" s="291"/>
      <c r="L263" s="291"/>
      <c r="M263" s="291"/>
      <c r="N263" s="291"/>
    </row>
    <row r="264" spans="2:14" s="290" customFormat="1">
      <c r="B264" s="291"/>
      <c r="C264" s="291"/>
      <c r="D264" s="291"/>
      <c r="E264" s="291"/>
      <c r="F264" s="291"/>
      <c r="G264" s="291"/>
      <c r="H264" s="291"/>
      <c r="I264" s="291"/>
      <c r="J264" s="291"/>
      <c r="K264" s="291"/>
      <c r="L264" s="291"/>
      <c r="M264" s="291"/>
      <c r="N264" s="291"/>
    </row>
    <row r="265" spans="2:14" s="290" customFormat="1">
      <c r="B265" s="291"/>
      <c r="C265" s="291"/>
      <c r="D265" s="291"/>
      <c r="E265" s="291"/>
      <c r="F265" s="291"/>
      <c r="G265" s="291"/>
      <c r="H265" s="291"/>
      <c r="I265" s="291"/>
      <c r="J265" s="291"/>
      <c r="K265" s="291"/>
      <c r="L265" s="291"/>
      <c r="M265" s="291"/>
      <c r="N265" s="291"/>
    </row>
    <row r="266" spans="2:14" s="290" customFormat="1">
      <c r="B266" s="291"/>
      <c r="C266" s="291"/>
      <c r="D266" s="291"/>
      <c r="E266" s="291"/>
      <c r="F266" s="291"/>
      <c r="G266" s="291"/>
      <c r="H266" s="291"/>
      <c r="I266" s="291"/>
      <c r="J266" s="291"/>
      <c r="K266" s="291"/>
      <c r="L266" s="291"/>
      <c r="M266" s="291"/>
      <c r="N266" s="291"/>
    </row>
    <row r="267" spans="2:14" s="290" customFormat="1">
      <c r="B267" s="291"/>
      <c r="C267" s="291"/>
      <c r="D267" s="291"/>
      <c r="E267" s="291"/>
      <c r="F267" s="291"/>
      <c r="G267" s="291"/>
      <c r="H267" s="291"/>
      <c r="I267" s="291"/>
      <c r="J267" s="291"/>
      <c r="K267" s="291"/>
      <c r="L267" s="291"/>
      <c r="M267" s="291"/>
      <c r="N267" s="291"/>
    </row>
    <row r="268" spans="2:14" s="290" customFormat="1">
      <c r="B268" s="291"/>
      <c r="C268" s="291"/>
      <c r="D268" s="291"/>
      <c r="E268" s="291"/>
      <c r="F268" s="291"/>
      <c r="G268" s="291"/>
      <c r="H268" s="291"/>
      <c r="I268" s="291"/>
      <c r="J268" s="291"/>
      <c r="K268" s="291"/>
      <c r="L268" s="291"/>
      <c r="M268" s="291"/>
      <c r="N268" s="291"/>
    </row>
  </sheetData>
  <mergeCells count="12">
    <mergeCell ref="A28:G28"/>
    <mergeCell ref="A1:G1"/>
    <mergeCell ref="H1:N1"/>
    <mergeCell ref="O1:U1"/>
    <mergeCell ref="V1:AB1"/>
    <mergeCell ref="A2:G2"/>
    <mergeCell ref="H2:N2"/>
    <mergeCell ref="A3:A4"/>
    <mergeCell ref="N3:N4"/>
    <mergeCell ref="O3:O4"/>
    <mergeCell ref="AB3:AB4"/>
    <mergeCell ref="V27:AB27"/>
  </mergeCells>
  <phoneticPr fontId="25" type="noConversion"/>
  <printOptions horizontalCentered="1"/>
  <pageMargins left="1.2204724409448819" right="1.2204724409448819" top="1.0236220472440944" bottom="2.3622047244094491" header="0.31496062992125984" footer="0.31496062992125984"/>
  <pageSetup paperSize="9" scale="72" pageOrder="overThenDown" orientation="portrait" r:id="rId1"/>
  <colBreaks count="2" manualBreakCount="2">
    <brk id="14" max="26" man="1"/>
    <brk id="21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 tint="-0.34998626667073579"/>
  </sheetPr>
  <dimension ref="A1:H33"/>
  <sheetViews>
    <sheetView view="pageBreakPreview" workbookViewId="0">
      <selection activeCell="B8" sqref="B8"/>
    </sheetView>
  </sheetViews>
  <sheetFormatPr defaultColWidth="9" defaultRowHeight="15.6"/>
  <cols>
    <col min="1" max="1" width="9.59765625" style="13" customWidth="1"/>
    <col min="2" max="7" width="21.19921875" style="13" customWidth="1"/>
    <col min="8" max="8" width="13.09765625" style="13" customWidth="1"/>
    <col min="9" max="16384" width="9" style="13"/>
  </cols>
  <sheetData>
    <row r="1" spans="1:8" s="5" customFormat="1" ht="20.100000000000001" customHeight="1">
      <c r="A1" s="52" t="s">
        <v>31</v>
      </c>
      <c r="B1" s="53"/>
      <c r="C1" s="52"/>
      <c r="D1" s="52"/>
      <c r="E1" s="52" t="s">
        <v>69</v>
      </c>
      <c r="F1" s="52"/>
      <c r="G1" s="52"/>
      <c r="H1" s="52"/>
    </row>
    <row r="2" spans="1:8" s="1" customFormat="1" ht="20.100000000000001" customHeight="1" thickBot="1">
      <c r="A2" s="54" t="s">
        <v>60</v>
      </c>
      <c r="B2" s="55"/>
      <c r="C2" s="55"/>
      <c r="D2" s="56"/>
      <c r="E2" s="56"/>
      <c r="F2" s="56"/>
      <c r="G2" s="56"/>
      <c r="H2" s="57" t="s">
        <v>50</v>
      </c>
    </row>
    <row r="3" spans="1:8" s="2" customFormat="1" ht="24.9" customHeight="1" thickTop="1">
      <c r="A3" s="498" t="s">
        <v>51</v>
      </c>
      <c r="B3" s="58" t="s">
        <v>61</v>
      </c>
      <c r="C3" s="59"/>
      <c r="D3" s="60" t="s">
        <v>32</v>
      </c>
      <c r="E3" s="61" t="s">
        <v>53</v>
      </c>
      <c r="F3" s="59" t="s">
        <v>62</v>
      </c>
      <c r="G3" s="58"/>
      <c r="H3" s="501" t="s">
        <v>52</v>
      </c>
    </row>
    <row r="4" spans="1:8" s="2" customFormat="1" ht="24.9" customHeight="1">
      <c r="A4" s="499"/>
      <c r="B4" s="62" t="s">
        <v>33</v>
      </c>
      <c r="C4" s="62" t="s">
        <v>34</v>
      </c>
      <c r="D4" s="63" t="s">
        <v>33</v>
      </c>
      <c r="E4" s="62" t="s">
        <v>35</v>
      </c>
      <c r="F4" s="62" t="s">
        <v>33</v>
      </c>
      <c r="G4" s="62" t="s">
        <v>36</v>
      </c>
      <c r="H4" s="502"/>
    </row>
    <row r="5" spans="1:8" s="3" customFormat="1" ht="24.9" customHeight="1">
      <c r="A5" s="500"/>
      <c r="B5" s="64" t="s">
        <v>54</v>
      </c>
      <c r="C5" s="64" t="s">
        <v>55</v>
      </c>
      <c r="D5" s="64" t="s">
        <v>54</v>
      </c>
      <c r="E5" s="64" t="s">
        <v>55</v>
      </c>
      <c r="F5" s="64" t="s">
        <v>54</v>
      </c>
      <c r="G5" s="64" t="s">
        <v>55</v>
      </c>
      <c r="H5" s="503"/>
    </row>
    <row r="6" spans="1:8" s="11" customFormat="1" ht="46.95" customHeight="1">
      <c r="A6" s="65">
        <v>2012</v>
      </c>
      <c r="B6" s="68">
        <v>1</v>
      </c>
      <c r="C6" s="66">
        <v>122676</v>
      </c>
      <c r="D6" s="66">
        <v>34</v>
      </c>
      <c r="E6" s="69">
        <v>108097</v>
      </c>
      <c r="F6" s="66">
        <v>19</v>
      </c>
      <c r="G6" s="69">
        <v>27024.2</v>
      </c>
      <c r="H6" s="67">
        <v>2012</v>
      </c>
    </row>
    <row r="7" spans="1:8" s="11" customFormat="1" ht="46.95" customHeight="1">
      <c r="A7" s="65">
        <v>2013</v>
      </c>
      <c r="B7" s="68">
        <v>1</v>
      </c>
      <c r="C7" s="70">
        <v>128070</v>
      </c>
      <c r="D7" s="66">
        <v>34</v>
      </c>
      <c r="E7" s="69">
        <v>97906.3</v>
      </c>
      <c r="F7" s="66">
        <v>19</v>
      </c>
      <c r="G7" s="69">
        <v>24476.5</v>
      </c>
      <c r="H7" s="67">
        <v>2013</v>
      </c>
    </row>
    <row r="8" spans="1:8" s="11" customFormat="1" ht="46.95" customHeight="1">
      <c r="A8" s="65">
        <v>2014</v>
      </c>
      <c r="B8" s="68">
        <v>1</v>
      </c>
      <c r="C8" s="70">
        <v>128551</v>
      </c>
      <c r="D8" s="66">
        <v>34</v>
      </c>
      <c r="E8" s="69">
        <v>91169.600000000006</v>
      </c>
      <c r="F8" s="66">
        <v>19</v>
      </c>
      <c r="G8" s="69">
        <v>22792.3</v>
      </c>
      <c r="H8" s="67">
        <v>2014</v>
      </c>
    </row>
    <row r="9" spans="1:8" s="11" customFormat="1" ht="46.95" customHeight="1">
      <c r="A9" s="65">
        <v>2015</v>
      </c>
      <c r="B9" s="68">
        <v>1</v>
      </c>
      <c r="C9" s="70">
        <v>116172</v>
      </c>
      <c r="D9" s="66">
        <v>38</v>
      </c>
      <c r="E9" s="69">
        <v>110399.2</v>
      </c>
      <c r="F9" s="66">
        <v>19</v>
      </c>
      <c r="G9" s="69">
        <v>27599.7</v>
      </c>
      <c r="H9" s="67">
        <v>2015</v>
      </c>
    </row>
    <row r="10" spans="1:8" s="11" customFormat="1" ht="46.95" customHeight="1">
      <c r="A10" s="65">
        <v>2016</v>
      </c>
      <c r="B10" s="68">
        <v>1</v>
      </c>
      <c r="C10" s="70">
        <v>105631</v>
      </c>
      <c r="D10" s="66">
        <v>38</v>
      </c>
      <c r="E10" s="69">
        <v>111423.4</v>
      </c>
      <c r="F10" s="66">
        <v>19</v>
      </c>
      <c r="G10" s="69">
        <v>27358.7</v>
      </c>
      <c r="H10" s="67">
        <v>2016</v>
      </c>
    </row>
    <row r="11" spans="1:8" s="11" customFormat="1" ht="46.95" customHeight="1">
      <c r="A11" s="65">
        <v>2017</v>
      </c>
      <c r="B11" s="68">
        <v>1</v>
      </c>
      <c r="C11" s="70">
        <v>109637</v>
      </c>
      <c r="D11" s="66">
        <v>40</v>
      </c>
      <c r="E11" s="69">
        <v>19260</v>
      </c>
      <c r="F11" s="66">
        <v>20</v>
      </c>
      <c r="G11" s="69">
        <v>13735.896000000001</v>
      </c>
      <c r="H11" s="67">
        <v>2017</v>
      </c>
    </row>
    <row r="12" spans="1:8" s="11" customFormat="1" ht="46.95" customHeight="1">
      <c r="A12" s="65">
        <v>2018</v>
      </c>
      <c r="B12" s="299">
        <v>1</v>
      </c>
      <c r="C12" s="70">
        <v>116387</v>
      </c>
      <c r="D12" s="70">
        <v>42</v>
      </c>
      <c r="E12" s="300">
        <v>31197</v>
      </c>
      <c r="F12" s="70">
        <v>17</v>
      </c>
      <c r="G12" s="300">
        <v>14405</v>
      </c>
      <c r="H12" s="67">
        <v>2018</v>
      </c>
    </row>
    <row r="13" spans="1:8" s="11" customFormat="1" ht="46.95" customHeight="1">
      <c r="A13" s="65">
        <v>2019</v>
      </c>
      <c r="B13" s="299">
        <v>1</v>
      </c>
      <c r="C13" s="70">
        <v>117442</v>
      </c>
      <c r="D13" s="70">
        <v>41</v>
      </c>
      <c r="E13" s="300">
        <v>33017</v>
      </c>
      <c r="F13" s="70">
        <v>17</v>
      </c>
      <c r="G13" s="300">
        <v>14177</v>
      </c>
      <c r="H13" s="67">
        <v>2019</v>
      </c>
    </row>
    <row r="14" spans="1:8" s="312" customFormat="1" ht="46.95" customHeight="1">
      <c r="A14" s="65">
        <v>2020</v>
      </c>
      <c r="B14" s="381">
        <v>1</v>
      </c>
      <c r="C14" s="382">
        <v>116625</v>
      </c>
      <c r="D14" s="382">
        <v>41</v>
      </c>
      <c r="E14" s="383">
        <v>32862</v>
      </c>
      <c r="F14" s="382">
        <v>17</v>
      </c>
      <c r="G14" s="383">
        <v>12345</v>
      </c>
      <c r="H14" s="67">
        <v>2020</v>
      </c>
    </row>
    <row r="15" spans="1:8" s="312" customFormat="1" ht="46.95" customHeight="1">
      <c r="A15" s="384">
        <v>2021</v>
      </c>
      <c r="B15" s="385">
        <v>1</v>
      </c>
      <c r="C15" s="386">
        <v>122257</v>
      </c>
      <c r="D15" s="386">
        <v>41</v>
      </c>
      <c r="E15" s="387">
        <v>33943</v>
      </c>
      <c r="F15" s="386">
        <v>17</v>
      </c>
      <c r="G15" s="387">
        <v>11926</v>
      </c>
      <c r="H15" s="388">
        <v>2021</v>
      </c>
    </row>
    <row r="16" spans="1:8" s="2" customFormat="1" ht="14.1" customHeight="1">
      <c r="A16" s="71" t="s">
        <v>338</v>
      </c>
      <c r="B16" s="71"/>
      <c r="C16" s="71"/>
      <c r="D16" s="71"/>
      <c r="E16" s="71"/>
      <c r="F16" s="71"/>
      <c r="G16" s="72"/>
      <c r="H16" s="72" t="s">
        <v>281</v>
      </c>
    </row>
    <row r="17" spans="1:8" ht="15.75" customHeight="1">
      <c r="A17" s="4"/>
      <c r="G17" s="301"/>
      <c r="H17" s="4"/>
    </row>
    <row r="18" spans="1:8">
      <c r="A18" s="4"/>
      <c r="G18" s="301"/>
      <c r="H18" s="4"/>
    </row>
    <row r="19" spans="1:8" ht="15.75" customHeight="1">
      <c r="A19" s="4"/>
      <c r="H19" s="4"/>
    </row>
    <row r="20" spans="1:8">
      <c r="A20" s="4"/>
      <c r="H20" s="4"/>
    </row>
    <row r="21" spans="1:8">
      <c r="A21" s="4"/>
      <c r="H21" s="4"/>
    </row>
    <row r="22" spans="1:8">
      <c r="A22" s="4"/>
      <c r="H22" s="4"/>
    </row>
    <row r="23" spans="1:8">
      <c r="A23" s="4"/>
      <c r="H23" s="4"/>
    </row>
    <row r="24" spans="1:8">
      <c r="A24" s="4"/>
      <c r="H24" s="4"/>
    </row>
    <row r="25" spans="1:8">
      <c r="A25" s="4"/>
      <c r="H25" s="4"/>
    </row>
    <row r="26" spans="1:8">
      <c r="A26" s="4"/>
      <c r="H26" s="4"/>
    </row>
    <row r="27" spans="1:8">
      <c r="A27" s="4"/>
      <c r="H27" s="4"/>
    </row>
    <row r="28" spans="1:8">
      <c r="A28" s="4"/>
      <c r="H28" s="4"/>
    </row>
    <row r="29" spans="1:8">
      <c r="A29" s="4"/>
      <c r="H29" s="4"/>
    </row>
    <row r="30" spans="1:8">
      <c r="A30" s="4"/>
      <c r="H30" s="4"/>
    </row>
    <row r="31" spans="1:8">
      <c r="A31" s="4"/>
      <c r="H31" s="4"/>
    </row>
    <row r="32" spans="1:8">
      <c r="A32" s="4"/>
      <c r="H32" s="4"/>
    </row>
    <row r="33" spans="1:8">
      <c r="A33" s="4"/>
      <c r="H33" s="4"/>
    </row>
  </sheetData>
  <mergeCells count="2">
    <mergeCell ref="A3:A5"/>
    <mergeCell ref="H3:H5"/>
  </mergeCells>
  <phoneticPr fontId="5" type="noConversion"/>
  <printOptions horizontalCentered="1" gridLinesSet="0"/>
  <pageMargins left="1.2204724409448819" right="1.2204724409448819" top="1.0236220472440944" bottom="2.3622047244094491" header="0" footer="0"/>
  <pageSetup paperSize="9" scale="24" orientation="portrait" r:id="rId1"/>
  <headerFooter alignWithMargins="0"/>
  <colBreaks count="1" manualBreakCount="1">
    <brk id="4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499984740745262"/>
  </sheetPr>
  <dimension ref="A1:J19"/>
  <sheetViews>
    <sheetView showZeros="0" view="pageBreakPreview" zoomScale="90" zoomScaleNormal="70" zoomScaleSheetLayoutView="90" workbookViewId="0">
      <selection activeCell="A16" sqref="A16:XFD16"/>
    </sheetView>
  </sheetViews>
  <sheetFormatPr defaultColWidth="9" defaultRowHeight="15.6"/>
  <cols>
    <col min="1" max="1" width="10.5" style="13" customWidth="1"/>
    <col min="2" max="8" width="16.09765625" style="14" customWidth="1"/>
    <col min="9" max="9" width="16.5" style="13" customWidth="1"/>
    <col min="10" max="16384" width="9" style="13"/>
  </cols>
  <sheetData>
    <row r="1" spans="1:10" s="5" customFormat="1" ht="20.100000000000001" customHeight="1">
      <c r="A1" s="73" t="s">
        <v>297</v>
      </c>
      <c r="B1" s="74"/>
      <c r="C1" s="74"/>
      <c r="D1" s="74"/>
      <c r="E1" s="74" t="s">
        <v>143</v>
      </c>
      <c r="F1" s="74"/>
      <c r="G1" s="74"/>
      <c r="H1" s="74"/>
      <c r="I1" s="73"/>
      <c r="J1" s="6"/>
    </row>
    <row r="2" spans="1:10" s="8" customFormat="1" ht="20.100000000000001" customHeight="1" thickBot="1">
      <c r="A2" s="25" t="s">
        <v>63</v>
      </c>
      <c r="B2" s="26"/>
      <c r="C2" s="26"/>
      <c r="D2" s="26"/>
      <c r="E2" s="26"/>
      <c r="F2" s="26"/>
      <c r="G2" s="26"/>
      <c r="H2" s="26"/>
      <c r="I2" s="30" t="s">
        <v>142</v>
      </c>
    </row>
    <row r="3" spans="1:10" s="1" customFormat="1" ht="21.75" customHeight="1" thickTop="1">
      <c r="A3" s="504" t="s">
        <v>30</v>
      </c>
      <c r="B3" s="510" t="s">
        <v>317</v>
      </c>
      <c r="C3" s="510" t="s">
        <v>141</v>
      </c>
      <c r="D3" s="78" t="s">
        <v>37</v>
      </c>
      <c r="E3" s="510" t="s">
        <v>318</v>
      </c>
      <c r="F3" s="510" t="s">
        <v>38</v>
      </c>
      <c r="G3" s="510" t="s">
        <v>39</v>
      </c>
      <c r="H3" s="510" t="s">
        <v>40</v>
      </c>
      <c r="I3" s="507" t="s">
        <v>140</v>
      </c>
    </row>
    <row r="4" spans="1:10" s="1" customFormat="1" ht="21.75" customHeight="1">
      <c r="A4" s="505"/>
      <c r="B4" s="511"/>
      <c r="C4" s="511"/>
      <c r="D4" s="79" t="s">
        <v>139</v>
      </c>
      <c r="E4" s="511"/>
      <c r="F4" s="511"/>
      <c r="G4" s="511"/>
      <c r="H4" s="511"/>
      <c r="I4" s="508"/>
    </row>
    <row r="5" spans="1:10" s="1" customFormat="1" ht="23.25" customHeight="1">
      <c r="A5" s="505"/>
      <c r="B5" s="511" t="s">
        <v>134</v>
      </c>
      <c r="C5" s="80" t="s">
        <v>138</v>
      </c>
      <c r="D5" s="79" t="s">
        <v>138</v>
      </c>
      <c r="E5" s="81" t="s">
        <v>138</v>
      </c>
      <c r="F5" s="82" t="s">
        <v>137</v>
      </c>
      <c r="G5" s="82" t="s">
        <v>136</v>
      </c>
      <c r="H5" s="81" t="s">
        <v>135</v>
      </c>
      <c r="I5" s="508"/>
    </row>
    <row r="6" spans="1:10" s="1" customFormat="1" ht="21.75" customHeight="1">
      <c r="A6" s="506"/>
      <c r="B6" s="512"/>
      <c r="C6" s="83" t="s">
        <v>133</v>
      </c>
      <c r="D6" s="84" t="s">
        <v>132</v>
      </c>
      <c r="E6" s="85" t="s">
        <v>131</v>
      </c>
      <c r="F6" s="85" t="s">
        <v>130</v>
      </c>
      <c r="G6" s="85" t="s">
        <v>41</v>
      </c>
      <c r="H6" s="85" t="s">
        <v>129</v>
      </c>
      <c r="I6" s="509"/>
    </row>
    <row r="7" spans="1:10" s="11" customFormat="1" ht="45.6" customHeight="1">
      <c r="A7" s="92">
        <v>2012</v>
      </c>
      <c r="B7" s="86">
        <v>207346</v>
      </c>
      <c r="C7" s="86">
        <v>195045</v>
      </c>
      <c r="D7" s="87">
        <v>94.067404242184566</v>
      </c>
      <c r="E7" s="88">
        <v>128500</v>
      </c>
      <c r="F7" s="89">
        <v>69366</v>
      </c>
      <c r="G7" s="90">
        <v>356</v>
      </c>
      <c r="H7" s="91">
        <v>18812</v>
      </c>
      <c r="I7" s="93">
        <v>2012</v>
      </c>
    </row>
    <row r="8" spans="1:10" s="11" customFormat="1" ht="45.6" customHeight="1">
      <c r="A8" s="92">
        <v>2013</v>
      </c>
      <c r="B8" s="86">
        <v>206329</v>
      </c>
      <c r="C8" s="86">
        <v>199143</v>
      </c>
      <c r="D8" s="87">
        <v>96.517212800915047</v>
      </c>
      <c r="E8" s="88">
        <v>128500</v>
      </c>
      <c r="F8" s="89">
        <v>71651.063013698629</v>
      </c>
      <c r="G8" s="90">
        <v>359.79704540806665</v>
      </c>
      <c r="H8" s="91">
        <v>19681</v>
      </c>
      <c r="I8" s="93">
        <v>2013</v>
      </c>
    </row>
    <row r="9" spans="1:10" s="11" customFormat="1" ht="45.6" customHeight="1">
      <c r="A9" s="92">
        <v>2014</v>
      </c>
      <c r="B9" s="86">
        <v>209502</v>
      </c>
      <c r="C9" s="86">
        <v>203139</v>
      </c>
      <c r="D9" s="87">
        <v>96.962797491193399</v>
      </c>
      <c r="E9" s="88">
        <v>128500</v>
      </c>
      <c r="F9" s="89">
        <v>73785.769863013702</v>
      </c>
      <c r="G9" s="90">
        <v>363.22798607364268</v>
      </c>
      <c r="H9" s="91">
        <v>20795</v>
      </c>
      <c r="I9" s="93">
        <v>2014</v>
      </c>
    </row>
    <row r="10" spans="1:10" s="11" customFormat="1" ht="45.6" customHeight="1">
      <c r="A10" s="92">
        <v>2015</v>
      </c>
      <c r="B10" s="86">
        <v>212438</v>
      </c>
      <c r="C10" s="86">
        <v>206896</v>
      </c>
      <c r="D10" s="87">
        <v>97.391238855571984</v>
      </c>
      <c r="E10" s="88">
        <v>128500</v>
      </c>
      <c r="F10" s="89">
        <v>79123.030136986301</v>
      </c>
      <c r="G10" s="90">
        <v>382.42899880609724</v>
      </c>
      <c r="H10" s="91">
        <v>21757</v>
      </c>
      <c r="I10" s="93">
        <v>2015</v>
      </c>
    </row>
    <row r="11" spans="1:10" s="11" customFormat="1" ht="45.6" customHeight="1">
      <c r="A11" s="92">
        <v>2016</v>
      </c>
      <c r="B11" s="86">
        <v>212811</v>
      </c>
      <c r="C11" s="86">
        <v>207478</v>
      </c>
      <c r="D11" s="87">
        <v>97.494020515856789</v>
      </c>
      <c r="E11" s="88">
        <v>128500</v>
      </c>
      <c r="F11" s="89">
        <v>77817.040980000005</v>
      </c>
      <c r="G11" s="90">
        <v>375.06164981347422</v>
      </c>
      <c r="H11" s="91">
        <v>23014</v>
      </c>
      <c r="I11" s="93">
        <v>2016</v>
      </c>
    </row>
    <row r="12" spans="1:10" s="11" customFormat="1" ht="45.6" customHeight="1">
      <c r="A12" s="92">
        <v>2017</v>
      </c>
      <c r="B12" s="86">
        <v>219267</v>
      </c>
      <c r="C12" s="86">
        <v>214160</v>
      </c>
      <c r="D12" s="87">
        <v>97.670876146433343</v>
      </c>
      <c r="E12" s="88">
        <v>128500</v>
      </c>
      <c r="F12" s="89">
        <v>77274</v>
      </c>
      <c r="G12" s="90">
        <v>360.82368322749346</v>
      </c>
      <c r="H12" s="91">
        <v>24543</v>
      </c>
      <c r="I12" s="93">
        <v>2017</v>
      </c>
    </row>
    <row r="13" spans="1:10" s="11" customFormat="1" ht="45.6" customHeight="1">
      <c r="A13" s="92">
        <v>2018</v>
      </c>
      <c r="B13" s="86">
        <v>224250</v>
      </c>
      <c r="C13" s="86">
        <v>219519</v>
      </c>
      <c r="D13" s="87">
        <v>97.890301003344476</v>
      </c>
      <c r="E13" s="88">
        <v>128500</v>
      </c>
      <c r="F13" s="89">
        <v>81972.043835616438</v>
      </c>
      <c r="G13" s="90">
        <v>373.41662378024881</v>
      </c>
      <c r="H13" s="91">
        <v>26169</v>
      </c>
      <c r="I13" s="93">
        <v>2018</v>
      </c>
    </row>
    <row r="14" spans="1:10" s="11" customFormat="1" ht="45.6" customHeight="1">
      <c r="A14" s="92">
        <v>2019</v>
      </c>
      <c r="B14" s="86">
        <v>229778</v>
      </c>
      <c r="C14" s="86">
        <v>225328</v>
      </c>
      <c r="D14" s="87">
        <v>98.063348101210735</v>
      </c>
      <c r="E14" s="88">
        <v>128500</v>
      </c>
      <c r="F14" s="89">
        <v>81038.780821917811</v>
      </c>
      <c r="G14" s="90">
        <v>359.64807224099002</v>
      </c>
      <c r="H14" s="91">
        <v>27645</v>
      </c>
      <c r="I14" s="93">
        <v>2019</v>
      </c>
    </row>
    <row r="15" spans="1:10" s="11" customFormat="1" ht="45.6" customHeight="1">
      <c r="A15" s="92">
        <v>2020</v>
      </c>
      <c r="B15" s="391">
        <v>237370</v>
      </c>
      <c r="C15" s="392">
        <v>232831</v>
      </c>
      <c r="D15" s="393">
        <f t="shared" ref="D15:D16" si="0">(C15/B15)*100</f>
        <v>98.087795424864126</v>
      </c>
      <c r="E15" s="392">
        <v>128500</v>
      </c>
      <c r="F15" s="392">
        <v>83172.561643835623</v>
      </c>
      <c r="G15" s="394">
        <f t="shared" ref="G15:G16" si="1">(F15/C15)*1000</f>
        <v>357.22288545698649</v>
      </c>
      <c r="H15" s="395">
        <v>28965</v>
      </c>
      <c r="I15" s="396">
        <v>2020</v>
      </c>
    </row>
    <row r="16" spans="1:10" s="12" customFormat="1" ht="45.6" customHeight="1">
      <c r="A16" s="389">
        <v>2021</v>
      </c>
      <c r="B16" s="397">
        <v>243071</v>
      </c>
      <c r="C16" s="398">
        <v>238607</v>
      </c>
      <c r="D16" s="399">
        <f t="shared" si="0"/>
        <v>98.16349955362837</v>
      </c>
      <c r="E16" s="398">
        <v>128500</v>
      </c>
      <c r="F16" s="400">
        <v>89646.430136986295</v>
      </c>
      <c r="G16" s="401">
        <f t="shared" si="1"/>
        <v>375.70746095875768</v>
      </c>
      <c r="H16" s="398">
        <v>30470</v>
      </c>
      <c r="I16" s="390">
        <v>2021</v>
      </c>
    </row>
    <row r="17" spans="1:9" s="31" customFormat="1" ht="13.2">
      <c r="A17" s="31" t="s">
        <v>319</v>
      </c>
      <c r="B17" s="145" t="s">
        <v>320</v>
      </c>
      <c r="C17" s="145"/>
      <c r="D17" s="145"/>
      <c r="E17" s="145"/>
      <c r="F17" s="145"/>
      <c r="G17" s="145"/>
      <c r="H17" s="145"/>
    </row>
    <row r="18" spans="1:9" s="31" customFormat="1" ht="13.2">
      <c r="B18" s="145" t="s">
        <v>321</v>
      </c>
      <c r="C18" s="145"/>
      <c r="D18" s="145"/>
      <c r="E18" s="145"/>
      <c r="F18" s="145"/>
      <c r="G18" s="145"/>
      <c r="H18" s="145"/>
    </row>
    <row r="19" spans="1:9" s="7" customFormat="1" ht="15" customHeight="1">
      <c r="A19" s="146" t="s">
        <v>249</v>
      </c>
      <c r="B19" s="76"/>
      <c r="C19" s="76"/>
      <c r="D19" s="76"/>
      <c r="E19" s="76"/>
      <c r="F19" s="76"/>
      <c r="G19" s="76"/>
      <c r="H19" s="76"/>
      <c r="I19" s="77" t="s">
        <v>250</v>
      </c>
    </row>
  </sheetData>
  <mergeCells count="9">
    <mergeCell ref="A3:A6"/>
    <mergeCell ref="I3:I6"/>
    <mergeCell ref="B3:B4"/>
    <mergeCell ref="B5:B6"/>
    <mergeCell ref="C3:C4"/>
    <mergeCell ref="E3:E4"/>
    <mergeCell ref="F3:F4"/>
    <mergeCell ref="G3:G4"/>
    <mergeCell ref="H3:H4"/>
  </mergeCells>
  <phoneticPr fontId="25" type="noConversion"/>
  <printOptions horizontalCentered="1" gridLinesSet="0"/>
  <pageMargins left="1.2204724409448819" right="1.2204724409448819" top="1.0236220472440944" bottom="2.3622047244094491" header="0" footer="0"/>
  <pageSetup paperSize="9" scale="25" orientation="portrait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25"/>
  <sheetViews>
    <sheetView view="pageBreakPreview" topLeftCell="A13" zoomScale="85" zoomScaleNormal="100" zoomScaleSheetLayoutView="85" workbookViewId="0">
      <selection activeCell="A16" sqref="A16:XFD16"/>
    </sheetView>
  </sheetViews>
  <sheetFormatPr defaultColWidth="9" defaultRowHeight="15.6"/>
  <cols>
    <col min="1" max="1" width="7" style="13" customWidth="1"/>
    <col min="2" max="2" width="10.69921875" style="14" customWidth="1"/>
    <col min="3" max="3" width="7.59765625" style="14" customWidth="1"/>
    <col min="4" max="5" width="9" style="14" bestFit="1" customWidth="1"/>
    <col min="6" max="6" width="8.19921875" style="14" bestFit="1" customWidth="1"/>
    <col min="7" max="7" width="6.19921875" style="14" customWidth="1"/>
    <col min="8" max="8" width="6.59765625" style="14" customWidth="1"/>
    <col min="9" max="9" width="7.3984375" style="14" customWidth="1"/>
    <col min="10" max="11" width="9" style="14" bestFit="1" customWidth="1"/>
    <col min="12" max="13" width="6.8984375" style="14" customWidth="1"/>
    <col min="14" max="14" width="6.5" style="14" customWidth="1"/>
    <col min="15" max="15" width="9.69921875" style="14" bestFit="1" customWidth="1"/>
    <col min="16" max="17" width="9" style="14" bestFit="1" customWidth="1"/>
    <col min="18" max="18" width="7.5" style="14" customWidth="1"/>
    <col min="19" max="20" width="9.69921875" style="14" bestFit="1" customWidth="1"/>
    <col min="21" max="21" width="11.09765625" style="14" bestFit="1" customWidth="1"/>
    <col min="22" max="23" width="9" style="14" bestFit="1" customWidth="1"/>
    <col min="24" max="28" width="5.69921875" style="14" customWidth="1"/>
    <col min="29" max="30" width="9" style="14" bestFit="1" customWidth="1"/>
    <col min="31" max="31" width="8.19921875" style="14" customWidth="1"/>
    <col min="32" max="32" width="5.09765625" style="13" customWidth="1"/>
    <col min="33" max="33" width="7" style="13" customWidth="1"/>
    <col min="34" max="16384" width="9" style="13"/>
  </cols>
  <sheetData>
    <row r="1" spans="1:33" s="5" customFormat="1" ht="20.100000000000001" customHeight="1">
      <c r="A1" s="489" t="s">
        <v>156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90" t="s">
        <v>155</v>
      </c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</row>
    <row r="2" spans="1:33" s="8" customFormat="1" ht="20.100000000000001" customHeight="1" thickBot="1">
      <c r="A2" s="25" t="s">
        <v>64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5"/>
      <c r="AG2" s="30" t="s">
        <v>42</v>
      </c>
    </row>
    <row r="3" spans="1:33" s="1" customFormat="1" ht="20.100000000000001" customHeight="1" thickTop="1">
      <c r="A3" s="504" t="s">
        <v>154</v>
      </c>
      <c r="B3" s="510" t="s">
        <v>43</v>
      </c>
      <c r="C3" s="351" t="s">
        <v>153</v>
      </c>
      <c r="D3" s="94"/>
      <c r="E3" s="95"/>
      <c r="F3" s="95"/>
      <c r="G3" s="94"/>
      <c r="H3" s="94"/>
      <c r="I3" s="513" t="s">
        <v>152</v>
      </c>
      <c r="J3" s="514"/>
      <c r="K3" s="515"/>
      <c r="L3" s="515"/>
      <c r="M3" s="514"/>
      <c r="N3" s="515"/>
      <c r="O3" s="513" t="s">
        <v>151</v>
      </c>
      <c r="P3" s="514"/>
      <c r="Q3" s="514"/>
      <c r="R3" s="514"/>
      <c r="S3" s="514"/>
      <c r="T3" s="519"/>
      <c r="U3" s="351" t="s">
        <v>150</v>
      </c>
      <c r="V3" s="94"/>
      <c r="W3" s="94"/>
      <c r="X3" s="95"/>
      <c r="Y3" s="95"/>
      <c r="Z3" s="95"/>
      <c r="AA3" s="95"/>
      <c r="AB3" s="95"/>
      <c r="AC3" s="95"/>
      <c r="AD3" s="95"/>
      <c r="AE3" s="95"/>
      <c r="AF3" s="352"/>
      <c r="AG3" s="507" t="s">
        <v>149</v>
      </c>
    </row>
    <row r="4" spans="1:33" s="1" customFormat="1" ht="20.100000000000001" customHeight="1">
      <c r="A4" s="505"/>
      <c r="B4" s="511"/>
      <c r="C4" s="511"/>
      <c r="D4" s="96" t="s">
        <v>298</v>
      </c>
      <c r="E4" s="96" t="s">
        <v>300</v>
      </c>
      <c r="F4" s="96" t="s">
        <v>44</v>
      </c>
      <c r="G4" s="96" t="s">
        <v>302</v>
      </c>
      <c r="H4" s="353" t="s">
        <v>148</v>
      </c>
      <c r="I4" s="511"/>
      <c r="J4" s="15" t="s">
        <v>298</v>
      </c>
      <c r="K4" s="15" t="s">
        <v>300</v>
      </c>
      <c r="L4" s="96" t="s">
        <v>44</v>
      </c>
      <c r="M4" s="96" t="s">
        <v>302</v>
      </c>
      <c r="N4" s="353" t="s">
        <v>148</v>
      </c>
      <c r="O4" s="511"/>
      <c r="P4" s="96" t="s">
        <v>298</v>
      </c>
      <c r="Q4" s="96" t="s">
        <v>300</v>
      </c>
      <c r="R4" s="15" t="s">
        <v>44</v>
      </c>
      <c r="S4" s="354" t="s">
        <v>302</v>
      </c>
      <c r="T4" s="355" t="s">
        <v>45</v>
      </c>
      <c r="U4" s="516"/>
      <c r="V4" s="15" t="s">
        <v>298</v>
      </c>
      <c r="W4" s="15" t="s">
        <v>300</v>
      </c>
      <c r="X4" s="356" t="s">
        <v>44</v>
      </c>
      <c r="Y4" s="354" t="s">
        <v>302</v>
      </c>
      <c r="Z4" s="96" t="s">
        <v>310</v>
      </c>
      <c r="AA4" s="520" t="s">
        <v>337</v>
      </c>
      <c r="AB4" s="96" t="s">
        <v>309</v>
      </c>
      <c r="AC4" s="96" t="s">
        <v>308</v>
      </c>
      <c r="AD4" s="353" t="s">
        <v>305</v>
      </c>
      <c r="AE4" s="357" t="s">
        <v>306</v>
      </c>
      <c r="AF4" s="358" t="s">
        <v>148</v>
      </c>
      <c r="AG4" s="508"/>
    </row>
    <row r="5" spans="1:33" s="1" customFormat="1" ht="20.100000000000001" customHeight="1">
      <c r="A5" s="505"/>
      <c r="B5" s="517" t="s">
        <v>147</v>
      </c>
      <c r="C5" s="511"/>
      <c r="D5" s="79" t="s">
        <v>299</v>
      </c>
      <c r="E5" s="79" t="s">
        <v>299</v>
      </c>
      <c r="F5" s="81"/>
      <c r="G5" s="79" t="s">
        <v>303</v>
      </c>
      <c r="H5" s="80"/>
      <c r="I5" s="511"/>
      <c r="J5" s="16" t="s">
        <v>299</v>
      </c>
      <c r="K5" s="16" t="s">
        <v>299</v>
      </c>
      <c r="L5" s="79"/>
      <c r="M5" s="359" t="s">
        <v>303</v>
      </c>
      <c r="N5" s="81"/>
      <c r="O5" s="511"/>
      <c r="P5" s="79" t="s">
        <v>299</v>
      </c>
      <c r="Q5" s="79" t="s">
        <v>299</v>
      </c>
      <c r="R5" s="81"/>
      <c r="S5" s="360" t="s">
        <v>303</v>
      </c>
      <c r="T5" s="80"/>
      <c r="U5" s="511"/>
      <c r="V5" s="16" t="s">
        <v>299</v>
      </c>
      <c r="W5" s="16" t="s">
        <v>299</v>
      </c>
      <c r="X5" s="97"/>
      <c r="Y5" s="360" t="s">
        <v>303</v>
      </c>
      <c r="Z5" s="79"/>
      <c r="AA5" s="521"/>
      <c r="AB5" s="79"/>
      <c r="AC5" s="79" t="s">
        <v>46</v>
      </c>
      <c r="AD5" s="79" t="s">
        <v>47</v>
      </c>
      <c r="AE5" s="361"/>
      <c r="AF5" s="362"/>
      <c r="AG5" s="508"/>
    </row>
    <row r="6" spans="1:33" s="3" customFormat="1" ht="20.100000000000001" customHeight="1">
      <c r="A6" s="506"/>
      <c r="B6" s="518"/>
      <c r="C6" s="512"/>
      <c r="D6" s="363"/>
      <c r="E6" s="364"/>
      <c r="F6" s="364" t="s">
        <v>146</v>
      </c>
      <c r="G6" s="364"/>
      <c r="H6" s="364" t="s">
        <v>304</v>
      </c>
      <c r="I6" s="512"/>
      <c r="J6" s="363"/>
      <c r="K6" s="364"/>
      <c r="L6" s="364" t="s">
        <v>146</v>
      </c>
      <c r="M6" s="364"/>
      <c r="N6" s="364" t="s">
        <v>304</v>
      </c>
      <c r="O6" s="512"/>
      <c r="P6" s="84"/>
      <c r="Q6" s="84"/>
      <c r="R6" s="365" t="s">
        <v>146</v>
      </c>
      <c r="S6" s="364"/>
      <c r="T6" s="364" t="s">
        <v>48</v>
      </c>
      <c r="U6" s="512"/>
      <c r="V6" s="363"/>
      <c r="W6" s="363"/>
      <c r="X6" s="364" t="s">
        <v>247</v>
      </c>
      <c r="Y6" s="364"/>
      <c r="Z6" s="364"/>
      <c r="AA6" s="522"/>
      <c r="AB6" s="364"/>
      <c r="AC6" s="364" t="s">
        <v>144</v>
      </c>
      <c r="AD6" s="365" t="s">
        <v>307</v>
      </c>
      <c r="AE6" s="365" t="s">
        <v>145</v>
      </c>
      <c r="AF6" s="366" t="s">
        <v>48</v>
      </c>
      <c r="AG6" s="509"/>
    </row>
    <row r="7" spans="1:33" s="9" customFormat="1" ht="63.9" customHeight="1">
      <c r="A7" s="98">
        <v>2012</v>
      </c>
      <c r="B7" s="367">
        <f t="shared" ref="B7:B12" si="0">SUM(C7+I7+O7+U7)</f>
        <v>742248</v>
      </c>
      <c r="C7" s="99">
        <v>1979</v>
      </c>
      <c r="D7" s="99">
        <v>1979</v>
      </c>
      <c r="E7" s="99" t="s">
        <v>329</v>
      </c>
      <c r="F7" s="99">
        <v>0</v>
      </c>
      <c r="G7" s="99" t="s">
        <v>301</v>
      </c>
      <c r="H7" s="99">
        <v>0</v>
      </c>
      <c r="I7" s="99">
        <v>48195</v>
      </c>
      <c r="J7" s="99">
        <v>43109</v>
      </c>
      <c r="K7" s="99" t="s">
        <v>329</v>
      </c>
      <c r="L7" s="99">
        <v>5086</v>
      </c>
      <c r="M7" s="99" t="s">
        <v>329</v>
      </c>
      <c r="N7" s="99">
        <v>0</v>
      </c>
      <c r="O7" s="99">
        <f t="shared" ref="O7:O12" si="1">SUM(R7:T7)</f>
        <v>434974</v>
      </c>
      <c r="P7" s="99">
        <v>34560</v>
      </c>
      <c r="Q7" s="99" t="s">
        <v>329</v>
      </c>
      <c r="R7" s="99">
        <v>345190</v>
      </c>
      <c r="S7" s="99" t="s">
        <v>329</v>
      </c>
      <c r="T7" s="99">
        <v>89784</v>
      </c>
      <c r="U7" s="99">
        <v>257100</v>
      </c>
      <c r="V7" s="100" t="s">
        <v>329</v>
      </c>
      <c r="W7" s="99" t="s">
        <v>329</v>
      </c>
      <c r="X7" s="99">
        <v>9968</v>
      </c>
      <c r="Y7" s="99" t="s">
        <v>329</v>
      </c>
      <c r="Z7" s="99" t="s">
        <v>329</v>
      </c>
      <c r="AA7" s="99" t="s">
        <v>329</v>
      </c>
      <c r="AB7" s="99" t="s">
        <v>329</v>
      </c>
      <c r="AC7" s="99" t="s">
        <v>301</v>
      </c>
      <c r="AD7" s="99">
        <v>246927</v>
      </c>
      <c r="AE7" s="99" t="s">
        <v>301</v>
      </c>
      <c r="AF7" s="99">
        <v>205</v>
      </c>
      <c r="AG7" s="101">
        <v>2012</v>
      </c>
    </row>
    <row r="8" spans="1:33" s="9" customFormat="1" ht="63.9" customHeight="1">
      <c r="A8" s="98">
        <v>2013</v>
      </c>
      <c r="B8" s="367">
        <f t="shared" si="0"/>
        <v>759820</v>
      </c>
      <c r="C8" s="99">
        <v>1979</v>
      </c>
      <c r="D8" s="99">
        <v>1979</v>
      </c>
      <c r="E8" s="99" t="s">
        <v>329</v>
      </c>
      <c r="F8" s="99">
        <v>0</v>
      </c>
      <c r="G8" s="99" t="s">
        <v>301</v>
      </c>
      <c r="H8" s="99">
        <v>0</v>
      </c>
      <c r="I8" s="99">
        <v>48195</v>
      </c>
      <c r="J8" s="99">
        <v>43109</v>
      </c>
      <c r="K8" s="99" t="s">
        <v>329</v>
      </c>
      <c r="L8" s="99">
        <v>5086</v>
      </c>
      <c r="M8" s="99" t="s">
        <v>329</v>
      </c>
      <c r="N8" s="99">
        <v>0</v>
      </c>
      <c r="O8" s="99">
        <f t="shared" si="1"/>
        <v>444644</v>
      </c>
      <c r="P8" s="99">
        <v>34560</v>
      </c>
      <c r="Q8" s="99" t="s">
        <v>329</v>
      </c>
      <c r="R8" s="99">
        <v>354498</v>
      </c>
      <c r="S8" s="99" t="s">
        <v>329</v>
      </c>
      <c r="T8" s="99">
        <v>90146</v>
      </c>
      <c r="U8" s="99">
        <v>265002</v>
      </c>
      <c r="V8" s="100" t="s">
        <v>329</v>
      </c>
      <c r="W8" s="99" t="s">
        <v>329</v>
      </c>
      <c r="X8" s="99">
        <v>10468</v>
      </c>
      <c r="Y8" s="99" t="s">
        <v>329</v>
      </c>
      <c r="Z8" s="99" t="s">
        <v>329</v>
      </c>
      <c r="AA8" s="99" t="s">
        <v>329</v>
      </c>
      <c r="AB8" s="99" t="s">
        <v>329</v>
      </c>
      <c r="AC8" s="99" t="s">
        <v>301</v>
      </c>
      <c r="AD8" s="99">
        <v>254329</v>
      </c>
      <c r="AE8" s="99" t="s">
        <v>301</v>
      </c>
      <c r="AF8" s="99">
        <v>205</v>
      </c>
      <c r="AG8" s="101">
        <v>2013</v>
      </c>
    </row>
    <row r="9" spans="1:33" s="9" customFormat="1" ht="63.9" customHeight="1">
      <c r="A9" s="98">
        <v>2014</v>
      </c>
      <c r="B9" s="367">
        <f t="shared" si="0"/>
        <v>856638.70000000007</v>
      </c>
      <c r="C9" s="99">
        <v>1979</v>
      </c>
      <c r="D9" s="99">
        <v>1979</v>
      </c>
      <c r="E9" s="99" t="s">
        <v>329</v>
      </c>
      <c r="F9" s="99">
        <v>0</v>
      </c>
      <c r="G9" s="99" t="s">
        <v>301</v>
      </c>
      <c r="H9" s="99">
        <v>0</v>
      </c>
      <c r="I9" s="99">
        <v>55856</v>
      </c>
      <c r="J9" s="99">
        <v>43109</v>
      </c>
      <c r="K9" s="99" t="s">
        <v>329</v>
      </c>
      <c r="L9" s="99">
        <v>12718</v>
      </c>
      <c r="M9" s="99" t="s">
        <v>329</v>
      </c>
      <c r="N9" s="99">
        <v>29</v>
      </c>
      <c r="O9" s="99">
        <f t="shared" si="1"/>
        <v>514586.3</v>
      </c>
      <c r="P9" s="99">
        <v>34562.5</v>
      </c>
      <c r="Q9" s="99" t="s">
        <v>329</v>
      </c>
      <c r="R9" s="99">
        <v>367556</v>
      </c>
      <c r="S9" s="99" t="s">
        <v>329</v>
      </c>
      <c r="T9" s="99">
        <v>147030.29999999999</v>
      </c>
      <c r="U9" s="99">
        <v>284217.40000000002</v>
      </c>
      <c r="V9" s="100" t="s">
        <v>329</v>
      </c>
      <c r="W9" s="99" t="s">
        <v>329</v>
      </c>
      <c r="X9" s="99">
        <v>11192</v>
      </c>
      <c r="Y9" s="99" t="s">
        <v>329</v>
      </c>
      <c r="Z9" s="99" t="s">
        <v>329</v>
      </c>
      <c r="AA9" s="99" t="s">
        <v>329</v>
      </c>
      <c r="AB9" s="99" t="s">
        <v>329</v>
      </c>
      <c r="AC9" s="99" t="s">
        <v>301</v>
      </c>
      <c r="AD9" s="99">
        <v>272721</v>
      </c>
      <c r="AE9" s="99" t="s">
        <v>301</v>
      </c>
      <c r="AF9" s="99">
        <v>205</v>
      </c>
      <c r="AG9" s="101">
        <v>2014</v>
      </c>
    </row>
    <row r="10" spans="1:33" s="9" customFormat="1" ht="63.9" customHeight="1">
      <c r="A10" s="98">
        <v>2015</v>
      </c>
      <c r="B10" s="367">
        <f t="shared" si="0"/>
        <v>1106101</v>
      </c>
      <c r="C10" s="99">
        <v>1002</v>
      </c>
      <c r="D10" s="99">
        <v>1002</v>
      </c>
      <c r="E10" s="99" t="s">
        <v>329</v>
      </c>
      <c r="F10" s="99">
        <v>0</v>
      </c>
      <c r="G10" s="99" t="s">
        <v>301</v>
      </c>
      <c r="H10" s="99">
        <v>0</v>
      </c>
      <c r="I10" s="99">
        <v>32845</v>
      </c>
      <c r="J10" s="99">
        <v>19983</v>
      </c>
      <c r="K10" s="99" t="s">
        <v>329</v>
      </c>
      <c r="L10" s="99">
        <v>12833</v>
      </c>
      <c r="M10" s="99" t="s">
        <v>329</v>
      </c>
      <c r="N10" s="99">
        <v>29</v>
      </c>
      <c r="O10" s="99">
        <f t="shared" si="1"/>
        <v>754387</v>
      </c>
      <c r="P10" s="99">
        <v>30646</v>
      </c>
      <c r="Q10" s="99" t="s">
        <v>329</v>
      </c>
      <c r="R10" s="99">
        <v>610408</v>
      </c>
      <c r="S10" s="99" t="s">
        <v>329</v>
      </c>
      <c r="T10" s="99">
        <v>143979</v>
      </c>
      <c r="U10" s="99">
        <v>317867</v>
      </c>
      <c r="V10" s="100" t="s">
        <v>329</v>
      </c>
      <c r="W10" s="99" t="s">
        <v>329</v>
      </c>
      <c r="X10" s="99">
        <v>7757</v>
      </c>
      <c r="Y10" s="99" t="s">
        <v>329</v>
      </c>
      <c r="Z10" s="99" t="s">
        <v>329</v>
      </c>
      <c r="AA10" s="99" t="s">
        <v>329</v>
      </c>
      <c r="AB10" s="99" t="s">
        <v>329</v>
      </c>
      <c r="AC10" s="99" t="s">
        <v>301</v>
      </c>
      <c r="AD10" s="99">
        <v>304887</v>
      </c>
      <c r="AE10" s="99" t="s">
        <v>301</v>
      </c>
      <c r="AF10" s="99">
        <v>5</v>
      </c>
      <c r="AG10" s="101">
        <v>2015</v>
      </c>
    </row>
    <row r="11" spans="1:33" s="9" customFormat="1" ht="63.9" customHeight="1">
      <c r="A11" s="98">
        <v>2016</v>
      </c>
      <c r="B11" s="367">
        <f t="shared" si="0"/>
        <v>1107545</v>
      </c>
      <c r="C11" s="99">
        <v>1267</v>
      </c>
      <c r="D11" s="99">
        <v>1267</v>
      </c>
      <c r="E11" s="99" t="s">
        <v>329</v>
      </c>
      <c r="F11" s="99">
        <v>0</v>
      </c>
      <c r="G11" s="99" t="s">
        <v>301</v>
      </c>
      <c r="H11" s="99">
        <v>0</v>
      </c>
      <c r="I11" s="99">
        <v>34083</v>
      </c>
      <c r="J11" s="99">
        <v>21027</v>
      </c>
      <c r="K11" s="99" t="s">
        <v>329</v>
      </c>
      <c r="L11" s="99">
        <v>13056</v>
      </c>
      <c r="M11" s="99" t="s">
        <v>329</v>
      </c>
      <c r="N11" s="99">
        <v>0</v>
      </c>
      <c r="O11" s="99">
        <f t="shared" si="1"/>
        <v>739944</v>
      </c>
      <c r="P11" s="99">
        <v>21645</v>
      </c>
      <c r="Q11" s="99" t="s">
        <v>329</v>
      </c>
      <c r="R11" s="99">
        <v>595838</v>
      </c>
      <c r="S11" s="99" t="s">
        <v>329</v>
      </c>
      <c r="T11" s="99">
        <v>144106</v>
      </c>
      <c r="U11" s="99">
        <v>332251</v>
      </c>
      <c r="V11" s="100" t="s">
        <v>329</v>
      </c>
      <c r="W11" s="99" t="s">
        <v>329</v>
      </c>
      <c r="X11" s="99">
        <v>7511</v>
      </c>
      <c r="Y11" s="99" t="s">
        <v>329</v>
      </c>
      <c r="Z11" s="99" t="s">
        <v>329</v>
      </c>
      <c r="AA11" s="99" t="s">
        <v>329</v>
      </c>
      <c r="AB11" s="99" t="s">
        <v>329</v>
      </c>
      <c r="AC11" s="99" t="s">
        <v>301</v>
      </c>
      <c r="AD11" s="99">
        <v>318687</v>
      </c>
      <c r="AE11" s="99" t="s">
        <v>301</v>
      </c>
      <c r="AF11" s="99">
        <v>5</v>
      </c>
      <c r="AG11" s="101">
        <v>2016</v>
      </c>
    </row>
    <row r="12" spans="1:33" s="10" customFormat="1" ht="63.9" customHeight="1">
      <c r="A12" s="98">
        <v>2017</v>
      </c>
      <c r="B12" s="368">
        <f t="shared" si="0"/>
        <v>1160049</v>
      </c>
      <c r="C12" s="99">
        <v>1267</v>
      </c>
      <c r="D12" s="99">
        <v>1267</v>
      </c>
      <c r="E12" s="99" t="s">
        <v>329</v>
      </c>
      <c r="F12" s="99">
        <v>0</v>
      </c>
      <c r="G12" s="99" t="s">
        <v>301</v>
      </c>
      <c r="H12" s="99">
        <v>0</v>
      </c>
      <c r="I12" s="99">
        <v>26281</v>
      </c>
      <c r="J12" s="99">
        <v>21027</v>
      </c>
      <c r="K12" s="99" t="s">
        <v>329</v>
      </c>
      <c r="L12" s="99">
        <v>5254</v>
      </c>
      <c r="M12" s="99" t="s">
        <v>329</v>
      </c>
      <c r="N12" s="99">
        <v>0</v>
      </c>
      <c r="O12" s="99">
        <f t="shared" si="1"/>
        <v>790968</v>
      </c>
      <c r="P12" s="99">
        <v>30365</v>
      </c>
      <c r="Q12" s="99" t="s">
        <v>329</v>
      </c>
      <c r="R12" s="99">
        <v>646165</v>
      </c>
      <c r="S12" s="99" t="s">
        <v>329</v>
      </c>
      <c r="T12" s="99">
        <v>144803</v>
      </c>
      <c r="U12" s="99">
        <v>341533</v>
      </c>
      <c r="V12" s="100" t="s">
        <v>329</v>
      </c>
      <c r="W12" s="99" t="s">
        <v>329</v>
      </c>
      <c r="X12" s="99">
        <v>7890</v>
      </c>
      <c r="Y12" s="99" t="s">
        <v>329</v>
      </c>
      <c r="Z12" s="99" t="s">
        <v>329</v>
      </c>
      <c r="AA12" s="99" t="s">
        <v>329</v>
      </c>
      <c r="AB12" s="99" t="s">
        <v>329</v>
      </c>
      <c r="AC12" s="99" t="s">
        <v>301</v>
      </c>
      <c r="AD12" s="99">
        <v>326941</v>
      </c>
      <c r="AE12" s="99" t="s">
        <v>301</v>
      </c>
      <c r="AF12" s="102">
        <v>5</v>
      </c>
      <c r="AG12" s="101">
        <v>2017</v>
      </c>
    </row>
    <row r="13" spans="1:33" s="10" customFormat="1" ht="63.9" customHeight="1">
      <c r="A13" s="98">
        <v>2018</v>
      </c>
      <c r="B13" s="368">
        <v>1236751</v>
      </c>
      <c r="C13" s="99">
        <v>1267</v>
      </c>
      <c r="D13" s="99" t="s">
        <v>328</v>
      </c>
      <c r="E13" s="99">
        <v>1267</v>
      </c>
      <c r="F13" s="99" t="s">
        <v>328</v>
      </c>
      <c r="G13" s="99" t="s">
        <v>328</v>
      </c>
      <c r="H13" s="99" t="s">
        <v>328</v>
      </c>
      <c r="I13" s="99">
        <v>26281</v>
      </c>
      <c r="J13" s="99">
        <v>3184</v>
      </c>
      <c r="K13" s="99">
        <v>17843</v>
      </c>
      <c r="L13" s="99" t="s">
        <v>328</v>
      </c>
      <c r="M13" s="99">
        <v>5254</v>
      </c>
      <c r="N13" s="99" t="s">
        <v>328</v>
      </c>
      <c r="O13" s="99">
        <v>840176</v>
      </c>
      <c r="P13" s="99">
        <v>4202</v>
      </c>
      <c r="Q13" s="99">
        <v>26220</v>
      </c>
      <c r="R13" s="99">
        <v>20</v>
      </c>
      <c r="S13" s="99">
        <v>663062</v>
      </c>
      <c r="T13" s="99">
        <v>146672</v>
      </c>
      <c r="U13" s="99">
        <v>369027</v>
      </c>
      <c r="V13" s="100" t="s">
        <v>328</v>
      </c>
      <c r="W13" s="99" t="s">
        <v>328</v>
      </c>
      <c r="X13" s="99" t="s">
        <v>328</v>
      </c>
      <c r="Y13" s="99">
        <v>8154</v>
      </c>
      <c r="Z13" s="99" t="s">
        <v>328</v>
      </c>
      <c r="AA13" s="99">
        <v>5664</v>
      </c>
      <c r="AB13" s="99">
        <v>9928</v>
      </c>
      <c r="AC13" s="99" t="s">
        <v>328</v>
      </c>
      <c r="AD13" s="99">
        <v>345281</v>
      </c>
      <c r="AE13" s="99" t="s">
        <v>301</v>
      </c>
      <c r="AF13" s="102" t="s">
        <v>328</v>
      </c>
      <c r="AG13" s="101">
        <v>2018</v>
      </c>
    </row>
    <row r="14" spans="1:33" s="10" customFormat="1" ht="63.9" customHeight="1">
      <c r="A14" s="98">
        <v>2019</v>
      </c>
      <c r="B14" s="368">
        <v>1259893</v>
      </c>
      <c r="C14" s="99">
        <v>1267</v>
      </c>
      <c r="D14" s="99">
        <v>0</v>
      </c>
      <c r="E14" s="99">
        <v>1267</v>
      </c>
      <c r="F14" s="99">
        <v>0</v>
      </c>
      <c r="G14" s="99">
        <v>0</v>
      </c>
      <c r="H14" s="99">
        <v>0</v>
      </c>
      <c r="I14" s="99">
        <v>26281</v>
      </c>
      <c r="J14" s="99">
        <v>3184</v>
      </c>
      <c r="K14" s="99">
        <v>17843</v>
      </c>
      <c r="L14" s="99">
        <v>0</v>
      </c>
      <c r="M14" s="99">
        <v>5254</v>
      </c>
      <c r="N14" s="99">
        <v>0</v>
      </c>
      <c r="O14" s="99">
        <v>845246</v>
      </c>
      <c r="P14" s="99">
        <v>4202</v>
      </c>
      <c r="Q14" s="99">
        <v>26535</v>
      </c>
      <c r="R14" s="99">
        <v>20</v>
      </c>
      <c r="S14" s="99">
        <v>666928</v>
      </c>
      <c r="T14" s="99">
        <v>147561</v>
      </c>
      <c r="U14" s="99">
        <v>387099</v>
      </c>
      <c r="V14" s="100" t="s">
        <v>328</v>
      </c>
      <c r="W14" s="99">
        <v>0</v>
      </c>
      <c r="X14" s="99">
        <v>0</v>
      </c>
      <c r="Y14" s="99">
        <v>8973</v>
      </c>
      <c r="Z14" s="99">
        <v>0</v>
      </c>
      <c r="AA14" s="99">
        <v>5907</v>
      </c>
      <c r="AB14" s="99">
        <v>9985</v>
      </c>
      <c r="AC14" s="99">
        <v>0</v>
      </c>
      <c r="AD14" s="99">
        <v>362234</v>
      </c>
      <c r="AE14" s="99">
        <v>0</v>
      </c>
      <c r="AF14" s="102">
        <v>0</v>
      </c>
      <c r="AG14" s="101">
        <v>2019</v>
      </c>
    </row>
    <row r="15" spans="1:33" s="9" customFormat="1" ht="63.9" customHeight="1">
      <c r="A15" s="404">
        <v>2020</v>
      </c>
      <c r="B15" s="405">
        <v>1273669</v>
      </c>
      <c r="C15" s="406">
        <f t="shared" ref="C15:C16" si="2">SUM(D15:H15)</f>
        <v>1267</v>
      </c>
      <c r="D15" s="406">
        <v>0</v>
      </c>
      <c r="E15" s="406">
        <v>1267</v>
      </c>
      <c r="F15" s="406">
        <v>0</v>
      </c>
      <c r="G15" s="406">
        <v>0</v>
      </c>
      <c r="H15" s="406">
        <v>0</v>
      </c>
      <c r="I15" s="406">
        <f>SUM(J15:M15)</f>
        <v>26281</v>
      </c>
      <c r="J15" s="406">
        <v>2140</v>
      </c>
      <c r="K15" s="406">
        <v>18887</v>
      </c>
      <c r="L15" s="406">
        <v>0</v>
      </c>
      <c r="M15" s="406">
        <v>5254</v>
      </c>
      <c r="N15" s="406" t="s">
        <v>328</v>
      </c>
      <c r="O15" s="406">
        <f t="shared" ref="O15:O16" si="3">SUM(P15:T15)</f>
        <v>853560</v>
      </c>
      <c r="P15" s="406">
        <v>4296</v>
      </c>
      <c r="Q15" s="406">
        <v>26535</v>
      </c>
      <c r="R15" s="406">
        <v>20</v>
      </c>
      <c r="S15" s="406">
        <v>674552</v>
      </c>
      <c r="T15" s="406">
        <v>148157</v>
      </c>
      <c r="U15" s="406">
        <f t="shared" ref="U15:U16" si="4">SUM(V15:AF15)</f>
        <v>392561</v>
      </c>
      <c r="V15" s="406">
        <v>0</v>
      </c>
      <c r="W15" s="406">
        <v>0</v>
      </c>
      <c r="X15" s="406">
        <v>0</v>
      </c>
      <c r="Y15" s="406">
        <v>9102</v>
      </c>
      <c r="Z15" s="406">
        <v>0</v>
      </c>
      <c r="AA15" s="406">
        <v>5910</v>
      </c>
      <c r="AB15" s="406">
        <v>9996</v>
      </c>
      <c r="AC15" s="406">
        <v>0</v>
      </c>
      <c r="AD15" s="406">
        <v>367553</v>
      </c>
      <c r="AE15" s="406">
        <v>0</v>
      </c>
      <c r="AF15" s="407">
        <v>0</v>
      </c>
      <c r="AG15" s="408">
        <v>2020</v>
      </c>
    </row>
    <row r="16" spans="1:33" s="402" customFormat="1" ht="63.9" customHeight="1">
      <c r="A16" s="403">
        <v>2021</v>
      </c>
      <c r="B16" s="412">
        <f t="shared" ref="B16" si="5">C16+I16+R16+X16</f>
        <v>27568</v>
      </c>
      <c r="C16" s="412">
        <f t="shared" si="2"/>
        <v>1267</v>
      </c>
      <c r="D16" s="413">
        <v>0</v>
      </c>
      <c r="E16" s="413">
        <v>1267</v>
      </c>
      <c r="F16" s="413">
        <v>0</v>
      </c>
      <c r="G16" s="413">
        <v>0</v>
      </c>
      <c r="H16" s="413">
        <v>0</v>
      </c>
      <c r="I16" s="409">
        <f t="shared" ref="I16" si="6">SUM(J16:N16)</f>
        <v>26281</v>
      </c>
      <c r="J16" s="410">
        <v>2140</v>
      </c>
      <c r="K16" s="410">
        <v>18887</v>
      </c>
      <c r="L16" s="410">
        <v>0</v>
      </c>
      <c r="M16" s="410">
        <v>0</v>
      </c>
      <c r="N16" s="410">
        <v>5254</v>
      </c>
      <c r="O16" s="411">
        <f t="shared" si="3"/>
        <v>869817</v>
      </c>
      <c r="P16" s="410">
        <v>4296</v>
      </c>
      <c r="Q16" s="410">
        <v>26534</v>
      </c>
      <c r="R16" s="410">
        <v>20</v>
      </c>
      <c r="S16" s="410">
        <v>684709</v>
      </c>
      <c r="T16" s="410">
        <v>154258</v>
      </c>
      <c r="U16" s="410">
        <f t="shared" si="4"/>
        <v>402286</v>
      </c>
      <c r="V16" s="410">
        <v>0</v>
      </c>
      <c r="W16" s="410">
        <v>10</v>
      </c>
      <c r="X16" s="410">
        <v>0</v>
      </c>
      <c r="Y16" s="410">
        <v>10060</v>
      </c>
      <c r="Z16" s="410">
        <v>0</v>
      </c>
      <c r="AA16" s="410">
        <v>5955</v>
      </c>
      <c r="AB16" s="410">
        <v>10028</v>
      </c>
      <c r="AC16" s="410">
        <v>0</v>
      </c>
      <c r="AD16" s="410">
        <v>376233</v>
      </c>
      <c r="AE16" s="410">
        <v>0</v>
      </c>
      <c r="AF16" s="410">
        <v>0</v>
      </c>
      <c r="AG16" s="403">
        <v>2021</v>
      </c>
    </row>
    <row r="17" spans="1:33" ht="12.9" customHeight="1">
      <c r="A17" s="31" t="s">
        <v>314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8"/>
      <c r="AG17" s="369" t="s">
        <v>326</v>
      </c>
    </row>
    <row r="18" spans="1:33" ht="14.4" customHeight="1"/>
    <row r="19" spans="1:33" ht="15.75" customHeight="1"/>
    <row r="20" spans="1:33" ht="14.4" customHeight="1"/>
    <row r="21" spans="1:33" ht="14.4" customHeight="1"/>
    <row r="22" spans="1:33" ht="14.4" customHeight="1"/>
    <row r="23" spans="1:33" ht="5.25" customHeight="1"/>
    <row r="24" spans="1:33" ht="15.75" customHeight="1"/>
    <row r="25" spans="1:33" ht="15.75" customHeight="1"/>
  </sheetData>
  <mergeCells count="13">
    <mergeCell ref="O1:AG1"/>
    <mergeCell ref="A1:N1"/>
    <mergeCell ref="A3:A6"/>
    <mergeCell ref="AG3:AG6"/>
    <mergeCell ref="C4:C6"/>
    <mergeCell ref="I4:I6"/>
    <mergeCell ref="I3:N3"/>
    <mergeCell ref="O4:O6"/>
    <mergeCell ref="U4:U6"/>
    <mergeCell ref="B3:B4"/>
    <mergeCell ref="B5:B6"/>
    <mergeCell ref="O3:T3"/>
    <mergeCell ref="AA4:AA6"/>
  </mergeCells>
  <phoneticPr fontId="25" type="noConversion"/>
  <printOptions horizontalCentered="1" gridLinesSet="0"/>
  <pageMargins left="1.2204724409448819" right="1.2204724409448819" top="1.0236220472440944" bottom="2.3622047244094491" header="0" footer="0"/>
  <pageSetup paperSize="9" scale="25" orientation="portrait" r:id="rId1"/>
  <headerFooter alignWithMargins="0"/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1"/>
  <sheetViews>
    <sheetView view="pageBreakPreview" zoomScaleNormal="100" zoomScaleSheetLayoutView="100" workbookViewId="0">
      <selection activeCell="A14" sqref="A14"/>
    </sheetView>
  </sheetViews>
  <sheetFormatPr defaultColWidth="9" defaultRowHeight="19.2"/>
  <cols>
    <col min="1" max="1" width="10.19921875" style="48" customWidth="1"/>
    <col min="2" max="5" width="13.5" style="49" customWidth="1"/>
    <col min="6" max="6" width="16.69921875" style="49" customWidth="1"/>
    <col min="7" max="7" width="13.5" style="49" customWidth="1"/>
    <col min="8" max="8" width="8" style="48" customWidth="1"/>
    <col min="9" max="16384" width="9" style="48"/>
  </cols>
  <sheetData>
    <row r="1" spans="1:8" s="147" customFormat="1" ht="20.100000000000001" customHeight="1">
      <c r="A1" s="73" t="s">
        <v>49</v>
      </c>
      <c r="B1" s="74"/>
      <c r="C1" s="74"/>
      <c r="D1" s="74"/>
      <c r="E1" s="74"/>
      <c r="F1" s="74"/>
      <c r="G1" s="74"/>
      <c r="H1" s="73"/>
    </row>
    <row r="2" spans="1:8" s="31" customFormat="1" ht="20.100000000000001" customHeight="1" thickBot="1">
      <c r="A2" s="25" t="s">
        <v>164</v>
      </c>
      <c r="B2" s="26"/>
      <c r="C2" s="26"/>
      <c r="D2" s="26"/>
      <c r="E2" s="26"/>
      <c r="F2" s="26"/>
      <c r="G2" s="26"/>
      <c r="H2" s="30" t="s">
        <v>163</v>
      </c>
    </row>
    <row r="3" spans="1:8" s="39" customFormat="1" ht="63" thickTop="1">
      <c r="A3" s="523" t="s">
        <v>30</v>
      </c>
      <c r="B3" s="148" t="s">
        <v>162</v>
      </c>
      <c r="C3" s="148" t="s">
        <v>161</v>
      </c>
      <c r="D3" s="414" t="s">
        <v>339</v>
      </c>
      <c r="E3" s="414" t="s">
        <v>346</v>
      </c>
      <c r="F3" s="415" t="s">
        <v>345</v>
      </c>
      <c r="G3" s="414" t="s">
        <v>357</v>
      </c>
      <c r="H3" s="525" t="s">
        <v>160</v>
      </c>
    </row>
    <row r="4" spans="1:8" s="39" customFormat="1" ht="38.25" customHeight="1">
      <c r="A4" s="524"/>
      <c r="B4" s="149" t="s">
        <v>15</v>
      </c>
      <c r="C4" s="151" t="s">
        <v>355</v>
      </c>
      <c r="D4" s="151" t="s">
        <v>157</v>
      </c>
      <c r="E4" s="151" t="s">
        <v>356</v>
      </c>
      <c r="F4" s="150" t="s">
        <v>344</v>
      </c>
      <c r="G4" s="151" t="s">
        <v>342</v>
      </c>
      <c r="H4" s="526"/>
    </row>
    <row r="5" spans="1:8" s="39" customFormat="1" ht="44.7" customHeight="1">
      <c r="A5" s="98">
        <v>2012</v>
      </c>
      <c r="B5" s="99">
        <f>SUM(C5:G5)</f>
        <v>22087</v>
      </c>
      <c r="C5" s="152">
        <v>11800</v>
      </c>
      <c r="D5" s="152">
        <v>0</v>
      </c>
      <c r="E5" s="152">
        <v>6033</v>
      </c>
      <c r="F5" s="152">
        <v>135</v>
      </c>
      <c r="G5" s="152">
        <v>4119</v>
      </c>
      <c r="H5" s="101">
        <v>2012</v>
      </c>
    </row>
    <row r="6" spans="1:8" s="39" customFormat="1" ht="44.7" customHeight="1">
      <c r="A6" s="98">
        <v>2013</v>
      </c>
      <c r="B6" s="99">
        <f>SUM(C6:G6)</f>
        <v>22880.852999999999</v>
      </c>
      <c r="C6" s="152">
        <v>12017.523999999999</v>
      </c>
      <c r="D6" s="152">
        <v>0</v>
      </c>
      <c r="E6" s="152">
        <v>6243.5259999999998</v>
      </c>
      <c r="F6" s="152">
        <v>114.803</v>
      </c>
      <c r="G6" s="152">
        <v>4505</v>
      </c>
      <c r="H6" s="101">
        <v>2013</v>
      </c>
    </row>
    <row r="7" spans="1:8" s="39" customFormat="1" ht="44.7" customHeight="1">
      <c r="A7" s="98">
        <v>2014</v>
      </c>
      <c r="B7" s="99">
        <f>SUM(C7:G7)</f>
        <v>23691.872000000003</v>
      </c>
      <c r="C7" s="152">
        <v>12209.133</v>
      </c>
      <c r="D7" s="152">
        <v>0</v>
      </c>
      <c r="E7" s="152">
        <v>6117.67</v>
      </c>
      <c r="F7" s="152">
        <v>122.773</v>
      </c>
      <c r="G7" s="152">
        <v>5242.2960000000003</v>
      </c>
      <c r="H7" s="101">
        <v>2014</v>
      </c>
    </row>
    <row r="8" spans="1:8" s="39" customFormat="1" ht="44.7" customHeight="1">
      <c r="A8" s="98">
        <v>2015</v>
      </c>
      <c r="B8" s="99">
        <f>SUM(C8:G8)</f>
        <v>25355.938999999998</v>
      </c>
      <c r="C8" s="152">
        <v>12901.8</v>
      </c>
      <c r="D8" s="152">
        <v>0</v>
      </c>
      <c r="E8" s="152">
        <v>6252.7449999999999</v>
      </c>
      <c r="F8" s="152">
        <v>170.93299999999999</v>
      </c>
      <c r="G8" s="152">
        <v>6030.4610000000002</v>
      </c>
      <c r="H8" s="101">
        <v>2015</v>
      </c>
    </row>
    <row r="9" spans="1:8" s="39" customFormat="1" ht="44.7" customHeight="1">
      <c r="A9" s="98">
        <v>2016</v>
      </c>
      <c r="B9" s="99">
        <f>SUM(C9:G9)</f>
        <v>26031</v>
      </c>
      <c r="C9" s="152">
        <v>13354</v>
      </c>
      <c r="D9" s="152">
        <v>0</v>
      </c>
      <c r="E9" s="152">
        <v>5616</v>
      </c>
      <c r="F9" s="152">
        <v>162</v>
      </c>
      <c r="G9" s="152">
        <v>6899</v>
      </c>
      <c r="H9" s="101">
        <v>2016</v>
      </c>
    </row>
    <row r="10" spans="1:8" s="130" customFormat="1" ht="44.7" customHeight="1">
      <c r="A10" s="153">
        <v>2017</v>
      </c>
      <c r="B10" s="152">
        <v>25790.155000000002</v>
      </c>
      <c r="C10" s="152">
        <v>13751.057000000001</v>
      </c>
      <c r="D10" s="152">
        <v>0</v>
      </c>
      <c r="E10" s="152">
        <v>6793.6440000000002</v>
      </c>
      <c r="F10" s="152">
        <v>163.114</v>
      </c>
      <c r="G10" s="152">
        <v>5082</v>
      </c>
      <c r="H10" s="101">
        <v>2017</v>
      </c>
    </row>
    <row r="11" spans="1:8" s="130" customFormat="1" ht="44.7" customHeight="1">
      <c r="A11" s="153">
        <v>2018</v>
      </c>
      <c r="B11" s="152">
        <v>26926.553</v>
      </c>
      <c r="C11" s="152">
        <v>14610.594999999999</v>
      </c>
      <c r="D11" s="152">
        <v>0</v>
      </c>
      <c r="E11" s="152">
        <v>7064.19</v>
      </c>
      <c r="F11" s="152">
        <v>181.12799999999999</v>
      </c>
      <c r="G11" s="152">
        <v>5090</v>
      </c>
      <c r="H11" s="101">
        <v>2018</v>
      </c>
    </row>
    <row r="12" spans="1:8" s="130" customFormat="1" ht="44.7" customHeight="1">
      <c r="A12" s="153">
        <v>2019</v>
      </c>
      <c r="B12" s="295">
        <f>SUM(C12:G12)</f>
        <v>26451815</v>
      </c>
      <c r="C12" s="295">
        <v>15289253</v>
      </c>
      <c r="D12" s="296">
        <v>0</v>
      </c>
      <c r="E12" s="295">
        <v>11004998</v>
      </c>
      <c r="F12" s="295">
        <v>157446</v>
      </c>
      <c r="G12" s="296">
        <v>118</v>
      </c>
      <c r="H12" s="101">
        <v>2019</v>
      </c>
    </row>
    <row r="13" spans="1:8" s="424" customFormat="1" ht="44.7" customHeight="1">
      <c r="A13" s="420">
        <v>2020</v>
      </c>
      <c r="B13" s="421">
        <f>SUM(C13:G13)</f>
        <v>24303666</v>
      </c>
      <c r="C13" s="421">
        <v>14072438</v>
      </c>
      <c r="D13" s="422">
        <v>0</v>
      </c>
      <c r="E13" s="421">
        <v>10097203</v>
      </c>
      <c r="F13" s="421">
        <v>131584</v>
      </c>
      <c r="G13" s="423">
        <v>2441</v>
      </c>
      <c r="H13" s="420">
        <v>2020</v>
      </c>
    </row>
    <row r="14" spans="1:8" s="297" customFormat="1" ht="44.7" customHeight="1">
      <c r="A14" s="403">
        <v>2021</v>
      </c>
      <c r="B14" s="425">
        <v>28542</v>
      </c>
      <c r="C14" s="425">
        <v>17387</v>
      </c>
      <c r="D14" s="425">
        <v>0</v>
      </c>
      <c r="E14" s="425">
        <v>11017</v>
      </c>
      <c r="F14" s="425">
        <v>66</v>
      </c>
      <c r="G14" s="425">
        <v>70</v>
      </c>
      <c r="H14" s="403">
        <v>2021</v>
      </c>
    </row>
    <row r="15" spans="1:8" s="40" customFormat="1" ht="15" customHeight="1">
      <c r="A15" s="75" t="s">
        <v>249</v>
      </c>
      <c r="B15" s="76"/>
      <c r="C15" s="76"/>
      <c r="D15" s="76"/>
      <c r="E15" s="76"/>
      <c r="F15" s="76"/>
      <c r="G15" s="76"/>
      <c r="H15" s="77" t="s">
        <v>250</v>
      </c>
    </row>
    <row r="16" spans="1:8" s="154" customFormat="1" ht="15" customHeight="1">
      <c r="A16" s="154" t="s">
        <v>322</v>
      </c>
      <c r="B16" s="144"/>
      <c r="C16" s="144"/>
      <c r="D16" s="144"/>
      <c r="E16" s="144"/>
      <c r="F16" s="144"/>
      <c r="G16" s="144"/>
    </row>
    <row r="17" spans="5:8" ht="16.5" customHeight="1">
      <c r="H17" s="155"/>
    </row>
    <row r="18" spans="5:8" ht="16.5" customHeight="1">
      <c r="H18" s="155"/>
    </row>
    <row r="19" spans="5:8" ht="14.4" customHeight="1">
      <c r="E19" s="156"/>
      <c r="H19" s="155"/>
    </row>
    <row r="20" spans="5:8" ht="14.4" customHeight="1">
      <c r="E20" s="156"/>
      <c r="H20" s="155"/>
    </row>
    <row r="21" spans="5:8" ht="14.4" customHeight="1">
      <c r="E21" s="156"/>
      <c r="H21" s="155"/>
    </row>
    <row r="22" spans="5:8" ht="14.4" customHeight="1">
      <c r="E22" s="156"/>
      <c r="H22" s="155"/>
    </row>
    <row r="23" spans="5:8" ht="19.5" customHeight="1">
      <c r="E23" s="156"/>
      <c r="H23" s="155"/>
    </row>
    <row r="24" spans="5:8" ht="14.4" customHeight="1">
      <c r="E24" s="156"/>
      <c r="H24" s="155"/>
    </row>
    <row r="25" spans="5:8" ht="14.25" customHeight="1">
      <c r="E25" s="156"/>
      <c r="H25" s="155"/>
    </row>
    <row r="26" spans="5:8" ht="14.4" customHeight="1">
      <c r="E26" s="156"/>
      <c r="H26" s="155"/>
    </row>
    <row r="27" spans="5:8" ht="14.4" customHeight="1">
      <c r="E27" s="156"/>
      <c r="H27" s="155"/>
    </row>
    <row r="28" spans="5:8" ht="19.5" customHeight="1">
      <c r="E28" s="156"/>
      <c r="H28" s="155"/>
    </row>
    <row r="29" spans="5:8" ht="14.4" customHeight="1">
      <c r="E29" s="156"/>
      <c r="H29" s="155"/>
    </row>
    <row r="30" spans="5:8" ht="14.4" customHeight="1">
      <c r="H30" s="155"/>
    </row>
    <row r="31" spans="5:8" ht="19.5" customHeight="1">
      <c r="H31" s="155"/>
    </row>
    <row r="32" spans="5:8" ht="14.4" customHeight="1">
      <c r="H32" s="155"/>
    </row>
    <row r="33" spans="8:8" ht="14.25" customHeight="1">
      <c r="H33" s="155"/>
    </row>
    <row r="34" spans="8:8" ht="14.4" customHeight="1">
      <c r="H34" s="155"/>
    </row>
    <row r="35" spans="8:8" ht="14.4" customHeight="1">
      <c r="H35" s="155"/>
    </row>
    <row r="36" spans="8:8" ht="14.4" customHeight="1">
      <c r="H36" s="155"/>
    </row>
    <row r="37" spans="8:8" ht="5.25" customHeight="1">
      <c r="H37" s="155"/>
    </row>
    <row r="38" spans="8:8" ht="15.75" customHeight="1">
      <c r="H38" s="155"/>
    </row>
    <row r="39" spans="8:8" ht="15.75" customHeight="1">
      <c r="H39" s="155"/>
    </row>
    <row r="40" spans="8:8">
      <c r="H40" s="155"/>
    </row>
    <row r="41" spans="8:8">
      <c r="H41" s="155"/>
    </row>
  </sheetData>
  <mergeCells count="2">
    <mergeCell ref="A3:A4"/>
    <mergeCell ref="H3:H4"/>
  </mergeCells>
  <phoneticPr fontId="25" type="noConversion"/>
  <printOptions horizontalCentered="1" gridLinesSet="0"/>
  <pageMargins left="1.2204724409448819" right="1.2204724409448819" top="1.0236220472440944" bottom="2.3622047244094491" header="0" footer="0"/>
  <pageSetup paperSize="9" scale="2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499984740745262"/>
  </sheetPr>
  <dimension ref="A1:H39"/>
  <sheetViews>
    <sheetView view="pageBreakPreview" zoomScaleNormal="85" zoomScaleSheetLayoutView="100" workbookViewId="0">
      <pane xSplit="1" ySplit="6" topLeftCell="B8" activePane="bottomRight" state="frozen"/>
      <selection pane="topRight" activeCell="B1" sqref="B1"/>
      <selection pane="bottomLeft" activeCell="A5" sqref="A5"/>
      <selection pane="bottomRight" activeCell="F16" sqref="F16"/>
    </sheetView>
  </sheetViews>
  <sheetFormatPr defaultColWidth="9" defaultRowHeight="19.2"/>
  <cols>
    <col min="1" max="1" width="12.19921875" style="48" customWidth="1"/>
    <col min="2" max="7" width="14.59765625" style="49" customWidth="1"/>
    <col min="8" max="8" width="17.3984375" style="48" customWidth="1"/>
    <col min="9" max="16384" width="9" style="48"/>
  </cols>
  <sheetData>
    <row r="1" spans="1:8" s="147" customFormat="1" ht="20.100000000000001" customHeight="1">
      <c r="A1" s="73" t="s">
        <v>323</v>
      </c>
      <c r="B1" s="74"/>
      <c r="C1" s="74"/>
      <c r="D1" s="74"/>
      <c r="E1" s="74"/>
      <c r="F1" s="74"/>
      <c r="G1" s="74"/>
      <c r="H1" s="73"/>
    </row>
    <row r="2" spans="1:8" s="31" customFormat="1" ht="20.100000000000001" customHeight="1" thickBot="1">
      <c r="A2" s="162" t="s">
        <v>166</v>
      </c>
      <c r="B2" s="163"/>
      <c r="C2" s="163"/>
      <c r="D2" s="163"/>
      <c r="E2" s="163"/>
      <c r="F2" s="163"/>
      <c r="G2" s="163"/>
      <c r="H2" s="164" t="s">
        <v>165</v>
      </c>
    </row>
    <row r="3" spans="1:8" s="31" customFormat="1" ht="37.5" customHeight="1" thickTop="1">
      <c r="A3" s="504" t="s">
        <v>30</v>
      </c>
      <c r="B3" s="165" t="s">
        <v>162</v>
      </c>
      <c r="C3" s="165" t="s">
        <v>161</v>
      </c>
      <c r="D3" s="416" t="s">
        <v>347</v>
      </c>
      <c r="E3" s="416" t="s">
        <v>349</v>
      </c>
      <c r="F3" s="416" t="s">
        <v>340</v>
      </c>
      <c r="G3" s="416" t="s">
        <v>341</v>
      </c>
      <c r="H3" s="507" t="s">
        <v>160</v>
      </c>
    </row>
    <row r="4" spans="1:8" s="31" customFormat="1" ht="19.5" customHeight="1">
      <c r="A4" s="505"/>
      <c r="B4" s="81"/>
      <c r="C4" s="81"/>
      <c r="D4" s="418" t="s">
        <v>348</v>
      </c>
      <c r="E4" s="418" t="s">
        <v>350</v>
      </c>
      <c r="F4" s="418" t="s">
        <v>351</v>
      </c>
      <c r="G4" s="418" t="s">
        <v>353</v>
      </c>
      <c r="H4" s="508"/>
    </row>
    <row r="5" spans="1:8" s="31" customFormat="1" ht="20.100000000000001" customHeight="1">
      <c r="A5" s="505"/>
      <c r="B5" s="81"/>
      <c r="C5" s="81"/>
      <c r="D5" s="81"/>
      <c r="E5" s="81"/>
      <c r="F5" s="419" t="s">
        <v>352</v>
      </c>
      <c r="G5" s="419" t="s">
        <v>354</v>
      </c>
      <c r="H5" s="508"/>
    </row>
    <row r="6" spans="1:8" s="39" customFormat="1" ht="37.5" customHeight="1">
      <c r="A6" s="506"/>
      <c r="B6" s="34" t="s">
        <v>15</v>
      </c>
      <c r="C6" s="34" t="s">
        <v>159</v>
      </c>
      <c r="D6" s="34" t="s">
        <v>17</v>
      </c>
      <c r="E6" s="34" t="s">
        <v>158</v>
      </c>
      <c r="F6" s="166" t="s">
        <v>344</v>
      </c>
      <c r="G6" s="417" t="s">
        <v>343</v>
      </c>
      <c r="H6" s="509"/>
    </row>
    <row r="7" spans="1:8" s="31" customFormat="1" ht="47.25" customHeight="1">
      <c r="A7" s="92">
        <v>2012</v>
      </c>
      <c r="B7" s="167">
        <f>SUM(C7:G7)</f>
        <v>18933</v>
      </c>
      <c r="C7" s="168">
        <v>6327</v>
      </c>
      <c r="D7" s="170">
        <v>0</v>
      </c>
      <c r="E7" s="168">
        <v>8411</v>
      </c>
      <c r="F7" s="169">
        <v>139</v>
      </c>
      <c r="G7" s="168">
        <v>4056</v>
      </c>
      <c r="H7" s="177">
        <v>2012</v>
      </c>
    </row>
    <row r="8" spans="1:8" s="31" customFormat="1" ht="47.25" customHeight="1">
      <c r="A8" s="92">
        <v>2013</v>
      </c>
      <c r="B8" s="167">
        <f>SUM(C8:G8)</f>
        <v>19452.985000000001</v>
      </c>
      <c r="C8" s="168">
        <v>6416.3959999999997</v>
      </c>
      <c r="D8" s="170">
        <v>0</v>
      </c>
      <c r="E8" s="168">
        <v>8699.4310000000005</v>
      </c>
      <c r="F8" s="169">
        <v>162.15799999999999</v>
      </c>
      <c r="G8" s="168">
        <v>4175</v>
      </c>
      <c r="H8" s="177">
        <v>2013</v>
      </c>
    </row>
    <row r="9" spans="1:8" s="31" customFormat="1" ht="47.25" customHeight="1">
      <c r="A9" s="92">
        <v>2014</v>
      </c>
      <c r="B9" s="167">
        <f>SUM(C9:G9)</f>
        <v>21322.639999999999</v>
      </c>
      <c r="C9" s="168">
        <v>6467.1009999999997</v>
      </c>
      <c r="D9" s="170">
        <v>0</v>
      </c>
      <c r="E9" s="168">
        <v>8447.3379999999997</v>
      </c>
      <c r="F9" s="169">
        <v>126.712</v>
      </c>
      <c r="G9" s="168">
        <v>6281.4889999999996</v>
      </c>
      <c r="H9" s="177">
        <v>2014</v>
      </c>
    </row>
    <row r="10" spans="1:8" s="31" customFormat="1" ht="47.25" customHeight="1">
      <c r="A10" s="92">
        <v>2015</v>
      </c>
      <c r="B10" s="167">
        <f>SUM(C10:G10)</f>
        <v>23060.215</v>
      </c>
      <c r="C10" s="168">
        <v>6944.9489999999996</v>
      </c>
      <c r="D10" s="170">
        <v>0</v>
      </c>
      <c r="E10" s="168">
        <v>8608.6949999999997</v>
      </c>
      <c r="F10" s="169">
        <v>185.98400000000001</v>
      </c>
      <c r="G10" s="168">
        <v>7320.5870000000004</v>
      </c>
      <c r="H10" s="177">
        <v>2015</v>
      </c>
    </row>
    <row r="11" spans="1:8" s="31" customFormat="1" ht="47.25" customHeight="1">
      <c r="A11" s="92">
        <v>2016</v>
      </c>
      <c r="B11" s="167">
        <f>SUM(C11:G11)</f>
        <v>24743</v>
      </c>
      <c r="C11" s="168">
        <v>7610</v>
      </c>
      <c r="D11" s="170">
        <v>0</v>
      </c>
      <c r="E11" s="168">
        <v>9007</v>
      </c>
      <c r="F11" s="170">
        <v>178</v>
      </c>
      <c r="G11" s="168">
        <v>7948</v>
      </c>
      <c r="H11" s="177">
        <v>2016</v>
      </c>
    </row>
    <row r="12" spans="1:8" s="158" customFormat="1" ht="47.25" customHeight="1">
      <c r="A12" s="92">
        <v>2017</v>
      </c>
      <c r="B12" s="171">
        <v>24005.439000000002</v>
      </c>
      <c r="C12" s="168">
        <v>8082.4780000000001</v>
      </c>
      <c r="D12" s="170">
        <v>0</v>
      </c>
      <c r="E12" s="168">
        <v>9558.8870000000006</v>
      </c>
      <c r="F12" s="169">
        <v>172.74700000000001</v>
      </c>
      <c r="G12" s="168">
        <v>6191</v>
      </c>
      <c r="H12" s="177">
        <v>2017</v>
      </c>
    </row>
    <row r="13" spans="1:8" s="158" customFormat="1" ht="47.25" customHeight="1">
      <c r="A13" s="92">
        <v>2018</v>
      </c>
      <c r="B13" s="171">
        <v>25242</v>
      </c>
      <c r="C13" s="168">
        <v>8882.0859999999993</v>
      </c>
      <c r="D13" s="170">
        <v>0</v>
      </c>
      <c r="E13" s="168">
        <v>9868.6200000000008</v>
      </c>
      <c r="F13" s="169">
        <v>198.691</v>
      </c>
      <c r="G13" s="168">
        <v>6293</v>
      </c>
      <c r="H13" s="177">
        <v>2018</v>
      </c>
    </row>
    <row r="14" spans="1:8" s="158" customFormat="1" ht="47.25" customHeight="1">
      <c r="A14" s="92">
        <v>2019</v>
      </c>
      <c r="B14" s="171">
        <v>24709.119000000002</v>
      </c>
      <c r="C14" s="168">
        <v>9318.7240000000002</v>
      </c>
      <c r="D14" s="170">
        <v>0</v>
      </c>
      <c r="E14" s="168">
        <v>15081.04</v>
      </c>
      <c r="F14" s="169">
        <v>183.386</v>
      </c>
      <c r="G14" s="170">
        <v>126</v>
      </c>
      <c r="H14" s="177">
        <v>2019</v>
      </c>
    </row>
    <row r="15" spans="1:8" s="158" customFormat="1" ht="47.25" customHeight="1">
      <c r="A15" s="427">
        <v>2020</v>
      </c>
      <c r="B15" s="428">
        <f>C15+E15+F15+G15+D15</f>
        <v>26168</v>
      </c>
      <c r="C15" s="422">
        <v>10481</v>
      </c>
      <c r="D15" s="422">
        <v>0</v>
      </c>
      <c r="E15" s="422">
        <v>14326</v>
      </c>
      <c r="F15" s="422">
        <v>161</v>
      </c>
      <c r="G15" s="422">
        <v>1200</v>
      </c>
      <c r="H15" s="427">
        <v>2020</v>
      </c>
    </row>
    <row r="16" spans="1:8" s="158" customFormat="1" ht="47.25" customHeight="1">
      <c r="A16" s="429">
        <v>2021</v>
      </c>
      <c r="B16" s="425">
        <v>27240</v>
      </c>
      <c r="C16" s="425">
        <v>11391</v>
      </c>
      <c r="D16" s="425">
        <v>0</v>
      </c>
      <c r="E16" s="425">
        <v>15684</v>
      </c>
      <c r="F16" s="425">
        <v>84</v>
      </c>
      <c r="G16" s="425">
        <v>81</v>
      </c>
      <c r="H16" s="429">
        <v>2021</v>
      </c>
    </row>
    <row r="17" spans="1:8" s="174" customFormat="1" ht="15" customHeight="1">
      <c r="A17" s="146" t="s">
        <v>249</v>
      </c>
      <c r="B17" s="146"/>
      <c r="C17" s="172"/>
      <c r="D17" s="172"/>
      <c r="E17" s="172"/>
      <c r="F17" s="172"/>
      <c r="G17" s="172"/>
      <c r="H17" s="173" t="s">
        <v>250</v>
      </c>
    </row>
    <row r="19" spans="1:8">
      <c r="E19" s="156"/>
    </row>
    <row r="20" spans="1:8">
      <c r="E20" s="156"/>
    </row>
    <row r="21" spans="1:8">
      <c r="E21" s="156"/>
    </row>
    <row r="22" spans="1:8">
      <c r="E22" s="156"/>
    </row>
    <row r="23" spans="1:8">
      <c r="E23" s="156"/>
    </row>
    <row r="24" spans="1:8">
      <c r="E24" s="156"/>
    </row>
    <row r="25" spans="1:8">
      <c r="E25" s="156"/>
    </row>
    <row r="26" spans="1:8">
      <c r="E26" s="156"/>
    </row>
    <row r="27" spans="1:8">
      <c r="E27" s="156"/>
    </row>
    <row r="28" spans="1:8">
      <c r="E28" s="156"/>
    </row>
    <row r="29" spans="1:8">
      <c r="E29" s="156"/>
    </row>
    <row r="30" spans="1:8">
      <c r="E30" s="161"/>
    </row>
    <row r="31" spans="1:8">
      <c r="E31" s="156"/>
    </row>
    <row r="32" spans="1:8">
      <c r="E32" s="156"/>
    </row>
    <row r="33" spans="5:5">
      <c r="E33" s="156"/>
    </row>
    <row r="34" spans="5:5">
      <c r="E34" s="156"/>
    </row>
    <row r="35" spans="5:5">
      <c r="E35" s="156"/>
    </row>
    <row r="36" spans="5:5">
      <c r="E36" s="156"/>
    </row>
    <row r="37" spans="5:5">
      <c r="E37" s="156"/>
    </row>
    <row r="38" spans="5:5">
      <c r="E38" s="156"/>
    </row>
    <row r="39" spans="5:5">
      <c r="E39" s="156"/>
    </row>
  </sheetData>
  <mergeCells count="2">
    <mergeCell ref="A3:A6"/>
    <mergeCell ref="H3:H6"/>
  </mergeCells>
  <phoneticPr fontId="25" type="noConversion"/>
  <printOptions horizontalCentered="1" gridLinesSet="0"/>
  <pageMargins left="1.2204724409448819" right="1.2204724409448819" top="1.0236220472440944" bottom="2.3622047244094491" header="0" footer="0"/>
  <pageSetup paperSize="9" scale="2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499984740745262"/>
  </sheetPr>
  <dimension ref="A1:K18"/>
  <sheetViews>
    <sheetView view="pageBreakPreview" topLeftCell="A2" zoomScale="103" zoomScaleSheetLayoutView="103" workbookViewId="0">
      <selection activeCell="H10" sqref="H10"/>
    </sheetView>
  </sheetViews>
  <sheetFormatPr defaultColWidth="9" defaultRowHeight="19.2"/>
  <cols>
    <col min="1" max="1" width="8.3984375" style="48" customWidth="1"/>
    <col min="2" max="4" width="22.09765625" style="48" customWidth="1"/>
    <col min="5" max="8" width="16.59765625" style="48" customWidth="1"/>
    <col min="9" max="9" width="10.8984375" style="48" customWidth="1"/>
    <col min="10" max="10" width="9.59765625" style="48" customWidth="1"/>
    <col min="11" max="16384" width="9" style="48"/>
  </cols>
  <sheetData>
    <row r="1" spans="1:11" s="175" customFormat="1" ht="20.100000000000001" customHeight="1">
      <c r="A1" s="319" t="s">
        <v>311</v>
      </c>
      <c r="B1" s="320"/>
      <c r="C1" s="320"/>
      <c r="D1" s="320"/>
      <c r="E1" s="320" t="s">
        <v>255</v>
      </c>
      <c r="F1" s="320"/>
      <c r="G1" s="320"/>
      <c r="H1" s="319"/>
      <c r="I1" s="321"/>
      <c r="J1" s="322"/>
      <c r="K1" s="323"/>
    </row>
    <row r="2" spans="1:11" s="31" customFormat="1" ht="20.100000000000001" customHeight="1" thickBot="1">
      <c r="A2" s="324" t="s">
        <v>180</v>
      </c>
      <c r="B2" s="325"/>
      <c r="C2" s="325"/>
      <c r="D2" s="325"/>
      <c r="E2" s="325"/>
      <c r="F2" s="162"/>
      <c r="G2" s="162"/>
      <c r="H2" s="325"/>
      <c r="I2" s="325"/>
      <c r="J2" s="164" t="s">
        <v>179</v>
      </c>
      <c r="K2" s="326"/>
    </row>
    <row r="3" spans="1:11" s="31" customFormat="1" ht="25.5" customHeight="1" thickTop="1">
      <c r="A3" s="327"/>
      <c r="B3" s="328" t="s">
        <v>178</v>
      </c>
      <c r="C3" s="328" t="s">
        <v>330</v>
      </c>
      <c r="D3" s="329" t="s">
        <v>254</v>
      </c>
      <c r="E3" s="527" t="s">
        <v>177</v>
      </c>
      <c r="F3" s="528"/>
      <c r="G3" s="528"/>
      <c r="H3" s="528"/>
      <c r="I3" s="330" t="s">
        <v>176</v>
      </c>
      <c r="J3" s="146"/>
      <c r="K3" s="327"/>
    </row>
    <row r="4" spans="1:11" s="158" customFormat="1" ht="22.5" customHeight="1">
      <c r="A4" s="533" t="s">
        <v>175</v>
      </c>
      <c r="B4" s="331" t="s">
        <v>253</v>
      </c>
      <c r="C4" s="331" t="s">
        <v>252</v>
      </c>
      <c r="D4" s="135" t="s">
        <v>251</v>
      </c>
      <c r="E4" s="332" t="s">
        <v>174</v>
      </c>
      <c r="F4" s="333"/>
      <c r="G4" s="333"/>
      <c r="H4" s="333"/>
      <c r="I4" s="334" t="s">
        <v>173</v>
      </c>
      <c r="J4" s="534" t="s">
        <v>160</v>
      </c>
      <c r="K4" s="327"/>
    </row>
    <row r="5" spans="1:11" s="31" customFormat="1" ht="22.5" customHeight="1">
      <c r="A5" s="533"/>
      <c r="B5" s="331"/>
      <c r="C5" s="331"/>
      <c r="D5" s="135"/>
      <c r="E5" s="529" t="s">
        <v>172</v>
      </c>
      <c r="F5" s="530"/>
      <c r="G5" s="530"/>
      <c r="H5" s="530"/>
      <c r="I5" s="334" t="s">
        <v>171</v>
      </c>
      <c r="J5" s="534"/>
      <c r="K5" s="327"/>
    </row>
    <row r="6" spans="1:11" s="176" customFormat="1" ht="24.75" customHeight="1">
      <c r="A6" s="327"/>
      <c r="B6" s="331" t="s">
        <v>168</v>
      </c>
      <c r="C6" s="331" t="s">
        <v>331</v>
      </c>
      <c r="D6" s="335" t="s">
        <v>333</v>
      </c>
      <c r="E6" s="531" t="s">
        <v>256</v>
      </c>
      <c r="F6" s="335" t="s">
        <v>257</v>
      </c>
      <c r="G6" s="331" t="s">
        <v>258</v>
      </c>
      <c r="H6" s="336" t="s">
        <v>259</v>
      </c>
      <c r="I6" s="334" t="s">
        <v>170</v>
      </c>
      <c r="J6" s="109"/>
      <c r="K6" s="327"/>
    </row>
    <row r="7" spans="1:11" s="176" customFormat="1" ht="27" customHeight="1">
      <c r="A7" s="337"/>
      <c r="B7" s="338" t="s">
        <v>169</v>
      </c>
      <c r="C7" s="339" t="s">
        <v>332</v>
      </c>
      <c r="D7" s="339" t="s">
        <v>334</v>
      </c>
      <c r="E7" s="532"/>
      <c r="F7" s="338" t="s">
        <v>260</v>
      </c>
      <c r="G7" s="339" t="s">
        <v>261</v>
      </c>
      <c r="H7" s="340" t="s">
        <v>262</v>
      </c>
      <c r="I7" s="341" t="s">
        <v>167</v>
      </c>
      <c r="J7" s="337"/>
      <c r="K7" s="327"/>
    </row>
    <row r="8" spans="1:11" s="31" customFormat="1" ht="39" customHeight="1">
      <c r="A8" s="177">
        <v>2012</v>
      </c>
      <c r="B8" s="178">
        <v>207321</v>
      </c>
      <c r="C8" s="179">
        <v>18900</v>
      </c>
      <c r="D8" s="179">
        <f t="shared" ref="D8:D9" si="0">B8-C8</f>
        <v>188421</v>
      </c>
      <c r="E8" s="179">
        <v>188421</v>
      </c>
      <c r="F8" s="179">
        <v>0</v>
      </c>
      <c r="G8" s="179">
        <v>0</v>
      </c>
      <c r="H8" s="179">
        <v>188421</v>
      </c>
      <c r="I8" s="342">
        <v>90.8</v>
      </c>
      <c r="J8" s="93">
        <v>2012</v>
      </c>
      <c r="K8" s="343"/>
    </row>
    <row r="9" spans="1:11" s="31" customFormat="1" ht="39" customHeight="1">
      <c r="A9" s="177">
        <v>2013</v>
      </c>
      <c r="B9" s="178">
        <v>206329</v>
      </c>
      <c r="C9" s="179">
        <v>18900</v>
      </c>
      <c r="D9" s="179">
        <f t="shared" si="0"/>
        <v>187429</v>
      </c>
      <c r="E9" s="179">
        <v>187429</v>
      </c>
      <c r="F9" s="179">
        <v>0</v>
      </c>
      <c r="G9" s="179">
        <v>0</v>
      </c>
      <c r="H9" s="179">
        <v>187429</v>
      </c>
      <c r="I9" s="342">
        <v>90.8</v>
      </c>
      <c r="J9" s="93">
        <v>2013</v>
      </c>
      <c r="K9" s="343"/>
    </row>
    <row r="10" spans="1:11" s="31" customFormat="1" ht="39" customHeight="1">
      <c r="A10" s="177">
        <v>2014</v>
      </c>
      <c r="B10" s="178">
        <v>209502</v>
      </c>
      <c r="C10" s="179">
        <v>18900</v>
      </c>
      <c r="D10" s="179">
        <v>190602</v>
      </c>
      <c r="E10" s="179">
        <v>190602</v>
      </c>
      <c r="F10" s="179">
        <v>0</v>
      </c>
      <c r="G10" s="179">
        <v>0</v>
      </c>
      <c r="H10" s="179">
        <v>190602</v>
      </c>
      <c r="I10" s="342">
        <v>56.5</v>
      </c>
      <c r="J10" s="93">
        <v>2014</v>
      </c>
      <c r="K10" s="343"/>
    </row>
    <row r="11" spans="1:11" s="31" customFormat="1" ht="39" customHeight="1">
      <c r="A11" s="177">
        <v>2015</v>
      </c>
      <c r="B11" s="178">
        <v>212438</v>
      </c>
      <c r="C11" s="179">
        <v>18900</v>
      </c>
      <c r="D11" s="179">
        <v>193538</v>
      </c>
      <c r="E11" s="179">
        <v>193538</v>
      </c>
      <c r="F11" s="179">
        <v>0</v>
      </c>
      <c r="G11" s="179">
        <v>0</v>
      </c>
      <c r="H11" s="179">
        <v>193538</v>
      </c>
      <c r="I11" s="342">
        <v>91.1</v>
      </c>
      <c r="J11" s="93">
        <v>2015</v>
      </c>
      <c r="K11" s="343"/>
    </row>
    <row r="12" spans="1:11" s="31" customFormat="1" ht="39" customHeight="1">
      <c r="A12" s="177">
        <v>2016</v>
      </c>
      <c r="B12" s="178">
        <v>212811</v>
      </c>
      <c r="C12" s="179">
        <v>19023</v>
      </c>
      <c r="D12" s="179">
        <v>193788</v>
      </c>
      <c r="E12" s="179">
        <v>194428</v>
      </c>
      <c r="F12" s="179">
        <v>0</v>
      </c>
      <c r="G12" s="179">
        <v>640</v>
      </c>
      <c r="H12" s="179">
        <v>193788</v>
      </c>
      <c r="I12" s="342">
        <v>91.06</v>
      </c>
      <c r="J12" s="93">
        <v>2016</v>
      </c>
      <c r="K12" s="343"/>
    </row>
    <row r="13" spans="1:11" s="158" customFormat="1" ht="39" customHeight="1">
      <c r="A13" s="177">
        <v>2017</v>
      </c>
      <c r="B13" s="178">
        <v>219267</v>
      </c>
      <c r="C13" s="179">
        <v>16847</v>
      </c>
      <c r="D13" s="179">
        <v>202420</v>
      </c>
      <c r="E13" s="179">
        <v>202420</v>
      </c>
      <c r="F13" s="179">
        <v>0</v>
      </c>
      <c r="G13" s="179">
        <v>640</v>
      </c>
      <c r="H13" s="179">
        <v>201780</v>
      </c>
      <c r="I13" s="342">
        <v>92.3</v>
      </c>
      <c r="J13" s="93">
        <v>2017</v>
      </c>
      <c r="K13" s="326"/>
    </row>
    <row r="14" spans="1:11" s="158" customFormat="1" ht="39" customHeight="1">
      <c r="A14" s="92">
        <v>2018</v>
      </c>
      <c r="B14" s="179">
        <v>224250</v>
      </c>
      <c r="C14" s="179">
        <v>16461</v>
      </c>
      <c r="D14" s="179">
        <v>207789</v>
      </c>
      <c r="E14" s="179">
        <v>207789</v>
      </c>
      <c r="F14" s="179">
        <v>0</v>
      </c>
      <c r="G14" s="179">
        <v>640</v>
      </c>
      <c r="H14" s="179">
        <v>207149</v>
      </c>
      <c r="I14" s="302">
        <f t="shared" ref="I14" si="1">D14/B14%</f>
        <v>92.659531772575249</v>
      </c>
      <c r="J14" s="93">
        <v>2018</v>
      </c>
      <c r="K14" s="326"/>
    </row>
    <row r="15" spans="1:11" s="158" customFormat="1" ht="39" customHeight="1">
      <c r="A15" s="92">
        <v>2019</v>
      </c>
      <c r="B15" s="179">
        <v>229778</v>
      </c>
      <c r="C15" s="179">
        <v>15770</v>
      </c>
      <c r="D15" s="179">
        <v>214008</v>
      </c>
      <c r="E15" s="179">
        <v>214008</v>
      </c>
      <c r="F15" s="179">
        <v>0</v>
      </c>
      <c r="G15" s="179">
        <v>640</v>
      </c>
      <c r="H15" s="179">
        <v>213368</v>
      </c>
      <c r="I15" s="302">
        <v>93.136853832829942</v>
      </c>
      <c r="J15" s="93">
        <v>2019</v>
      </c>
      <c r="K15" s="326"/>
    </row>
    <row r="16" spans="1:11" s="31" customFormat="1" ht="39" customHeight="1">
      <c r="A16" s="92">
        <v>2020</v>
      </c>
      <c r="B16" s="430">
        <v>237370</v>
      </c>
      <c r="C16" s="431">
        <v>11770</v>
      </c>
      <c r="D16" s="432">
        <f t="shared" ref="D16:D17" si="2">B16-C16</f>
        <v>225600</v>
      </c>
      <c r="E16" s="179">
        <f t="shared" ref="E16" si="3">F16+G16+H16</f>
        <v>225600</v>
      </c>
      <c r="F16" s="179">
        <v>0</v>
      </c>
      <c r="G16" s="179">
        <v>640</v>
      </c>
      <c r="H16" s="179">
        <v>224960</v>
      </c>
      <c r="I16" s="433">
        <f t="shared" ref="I16:I17" si="4">D16/B16%</f>
        <v>95.0414963980284</v>
      </c>
      <c r="J16" s="93">
        <v>2020</v>
      </c>
      <c r="K16" s="343"/>
    </row>
    <row r="17" spans="1:11" s="158" customFormat="1" ht="39" customHeight="1">
      <c r="A17" s="429">
        <v>2021</v>
      </c>
      <c r="B17" s="425">
        <v>243071</v>
      </c>
      <c r="C17" s="434">
        <v>8784</v>
      </c>
      <c r="D17" s="425">
        <f t="shared" si="2"/>
        <v>234287</v>
      </c>
      <c r="E17" s="425">
        <f t="shared" ref="E17" si="5">SUM(F17:H17)</f>
        <v>234287</v>
      </c>
      <c r="F17" s="435">
        <v>0</v>
      </c>
      <c r="G17" s="425">
        <v>640</v>
      </c>
      <c r="H17" s="435">
        <v>233647</v>
      </c>
      <c r="I17" s="436">
        <f t="shared" si="4"/>
        <v>96.386241057139685</v>
      </c>
      <c r="J17" s="429">
        <v>2021</v>
      </c>
      <c r="K17" s="326"/>
    </row>
    <row r="18" spans="1:11" s="174" customFormat="1" ht="14.1" customHeight="1">
      <c r="A18" s="146" t="s">
        <v>249</v>
      </c>
      <c r="B18" s="146"/>
      <c r="C18" s="146"/>
      <c r="D18" s="344"/>
      <c r="E18" s="344"/>
      <c r="H18" s="146"/>
      <c r="I18" s="146"/>
      <c r="J18" s="173" t="s">
        <v>250</v>
      </c>
      <c r="K18" s="146"/>
    </row>
  </sheetData>
  <mergeCells count="5">
    <mergeCell ref="E3:H3"/>
    <mergeCell ref="E5:H5"/>
    <mergeCell ref="E6:E7"/>
    <mergeCell ref="A4:A5"/>
    <mergeCell ref="J4:J5"/>
  </mergeCells>
  <phoneticPr fontId="25" type="noConversion"/>
  <printOptions horizontalCentered="1"/>
  <pageMargins left="1.2204724409448819" right="1.2204724409448819" top="1.0236220472440944" bottom="2.3622047244094491" header="0" footer="0"/>
  <pageSetup paperSize="9" scale="80" orientation="portrait" copies="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499984740745262"/>
  </sheetPr>
  <dimension ref="A1:O37"/>
  <sheetViews>
    <sheetView tabSelected="1" view="pageBreakPreview" zoomScaleSheetLayoutView="75" workbookViewId="0">
      <selection activeCell="H8" sqref="H8"/>
    </sheetView>
  </sheetViews>
  <sheetFormatPr defaultColWidth="9" defaultRowHeight="19.2"/>
  <cols>
    <col min="1" max="1" width="9.19921875" style="48" customWidth="1"/>
    <col min="2" max="14" width="11.19921875" style="49" customWidth="1"/>
    <col min="15" max="15" width="12.3984375" style="48" customWidth="1"/>
    <col min="16" max="16" width="5.59765625" style="185" customWidth="1"/>
    <col min="17" max="16384" width="9" style="185"/>
  </cols>
  <sheetData>
    <row r="1" spans="1:15" s="180" customFormat="1" ht="20.100000000000001" customHeight="1">
      <c r="A1" s="489" t="s">
        <v>315</v>
      </c>
      <c r="B1" s="489"/>
      <c r="C1" s="489"/>
      <c r="D1" s="489"/>
      <c r="E1" s="489"/>
      <c r="F1" s="489"/>
      <c r="G1" s="489"/>
      <c r="H1" s="489"/>
      <c r="I1" s="490" t="s">
        <v>246</v>
      </c>
      <c r="J1" s="490"/>
      <c r="K1" s="490"/>
      <c r="L1" s="490"/>
      <c r="M1" s="490"/>
      <c r="N1" s="490"/>
      <c r="O1" s="490"/>
    </row>
    <row r="2" spans="1:15" s="187" customFormat="1" ht="20.100000000000001" customHeight="1" thickBot="1">
      <c r="A2" s="162" t="s">
        <v>245</v>
      </c>
      <c r="B2" s="186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 t="s">
        <v>244</v>
      </c>
    </row>
    <row r="3" spans="1:15" s="192" customFormat="1" ht="24.9" customHeight="1" thickTop="1">
      <c r="A3" s="188"/>
      <c r="B3" s="189" t="s">
        <v>243</v>
      </c>
      <c r="C3" s="190"/>
      <c r="D3" s="190"/>
      <c r="E3" s="190"/>
      <c r="F3" s="190"/>
      <c r="G3" s="190"/>
      <c r="H3" s="190"/>
      <c r="I3" s="190" t="s">
        <v>242</v>
      </c>
      <c r="J3" s="190"/>
      <c r="K3" s="190"/>
      <c r="L3" s="190"/>
      <c r="M3" s="190"/>
      <c r="N3" s="190"/>
      <c r="O3" s="191"/>
    </row>
    <row r="4" spans="1:15" s="192" customFormat="1" ht="24.9" customHeight="1">
      <c r="A4" s="536" t="s">
        <v>241</v>
      </c>
      <c r="B4" s="193" t="s">
        <v>240</v>
      </c>
      <c r="C4" s="537" t="s">
        <v>363</v>
      </c>
      <c r="D4" s="537" t="s">
        <v>365</v>
      </c>
      <c r="E4" s="537" t="s">
        <v>366</v>
      </c>
      <c r="F4" s="537" t="s">
        <v>364</v>
      </c>
      <c r="G4" s="540" t="s">
        <v>367</v>
      </c>
      <c r="H4" s="543" t="s">
        <v>368</v>
      </c>
      <c r="I4" s="194" t="s">
        <v>239</v>
      </c>
      <c r="J4" s="195" t="s">
        <v>238</v>
      </c>
      <c r="K4" s="195" t="s">
        <v>237</v>
      </c>
      <c r="L4" s="195" t="s">
        <v>324</v>
      </c>
      <c r="M4" s="33" t="s">
        <v>325</v>
      </c>
      <c r="N4" s="195" t="s">
        <v>236</v>
      </c>
      <c r="O4" s="535" t="s">
        <v>208</v>
      </c>
    </row>
    <row r="5" spans="1:15" s="192" customFormat="1" ht="24.9" customHeight="1">
      <c r="A5" s="536"/>
      <c r="B5" s="193"/>
      <c r="C5" s="538"/>
      <c r="D5" s="538"/>
      <c r="E5" s="538"/>
      <c r="F5" s="538"/>
      <c r="G5" s="541"/>
      <c r="H5" s="544"/>
      <c r="I5" s="33" t="s">
        <v>235</v>
      </c>
      <c r="J5" s="195" t="s">
        <v>234</v>
      </c>
      <c r="K5" s="195" t="s">
        <v>233</v>
      </c>
      <c r="L5" s="195" t="s">
        <v>234</v>
      </c>
      <c r="M5" s="33" t="s">
        <v>233</v>
      </c>
      <c r="N5" s="195" t="s">
        <v>232</v>
      </c>
      <c r="O5" s="535"/>
    </row>
    <row r="6" spans="1:15" s="192" customFormat="1" ht="24.9" customHeight="1">
      <c r="A6" s="196"/>
      <c r="B6" s="197" t="s">
        <v>15</v>
      </c>
      <c r="C6" s="539"/>
      <c r="D6" s="539"/>
      <c r="E6" s="539"/>
      <c r="F6" s="539"/>
      <c r="G6" s="542"/>
      <c r="H6" s="545"/>
      <c r="I6" s="199" t="s">
        <v>231</v>
      </c>
      <c r="J6" s="200" t="s">
        <v>230</v>
      </c>
      <c r="K6" s="200" t="s">
        <v>229</v>
      </c>
      <c r="L6" s="200" t="s">
        <v>228</v>
      </c>
      <c r="M6" s="199" t="s">
        <v>227</v>
      </c>
      <c r="N6" s="198" t="s">
        <v>226</v>
      </c>
      <c r="O6" s="201"/>
    </row>
    <row r="7" spans="1:15" s="181" customFormat="1" ht="50.1" customHeight="1">
      <c r="A7" s="92">
        <v>2012</v>
      </c>
      <c r="B7" s="202">
        <f>SUM(C7:H7)</f>
        <v>6548</v>
      </c>
      <c r="C7" s="202">
        <v>2578</v>
      </c>
      <c r="D7" s="202">
        <v>0</v>
      </c>
      <c r="E7" s="202">
        <v>2017</v>
      </c>
      <c r="F7" s="202">
        <v>90</v>
      </c>
      <c r="G7" s="202">
        <v>1863</v>
      </c>
      <c r="H7" s="203">
        <v>0</v>
      </c>
      <c r="I7" s="202">
        <v>21854</v>
      </c>
      <c r="J7" s="202">
        <v>6548</v>
      </c>
      <c r="K7" s="204">
        <v>299.60000000000002</v>
      </c>
      <c r="L7" s="202">
        <v>30489</v>
      </c>
      <c r="M7" s="204">
        <v>1395.1</v>
      </c>
      <c r="N7" s="204">
        <v>21.5</v>
      </c>
      <c r="O7" s="93">
        <v>2012</v>
      </c>
    </row>
    <row r="8" spans="1:15" s="181" customFormat="1" ht="50.1" customHeight="1">
      <c r="A8" s="92">
        <v>2013</v>
      </c>
      <c r="B8" s="202">
        <f>SUM(C8:H8)</f>
        <v>6176</v>
      </c>
      <c r="C8" s="202">
        <v>2568</v>
      </c>
      <c r="D8" s="202">
        <v>0</v>
      </c>
      <c r="E8" s="202">
        <v>2064</v>
      </c>
      <c r="F8" s="202">
        <v>71</v>
      </c>
      <c r="G8" s="202">
        <v>1473</v>
      </c>
      <c r="H8" s="203">
        <v>0</v>
      </c>
      <c r="I8" s="202">
        <v>25993</v>
      </c>
      <c r="J8" s="202">
        <v>6176</v>
      </c>
      <c r="K8" s="204">
        <v>237.60243142384488</v>
      </c>
      <c r="L8" s="202">
        <v>28725</v>
      </c>
      <c r="M8" s="204">
        <v>1105.1052206363252</v>
      </c>
      <c r="N8" s="204">
        <v>21.500435161009573</v>
      </c>
      <c r="O8" s="93">
        <v>2013</v>
      </c>
    </row>
    <row r="9" spans="1:15" s="181" customFormat="1" ht="50.1" customHeight="1">
      <c r="A9" s="92">
        <v>2014</v>
      </c>
      <c r="B9" s="202">
        <f>SUM(C9:H9)</f>
        <v>6562</v>
      </c>
      <c r="C9" s="202">
        <v>2635</v>
      </c>
      <c r="D9" s="202">
        <v>0</v>
      </c>
      <c r="E9" s="202">
        <v>2145</v>
      </c>
      <c r="F9" s="202">
        <v>74</v>
      </c>
      <c r="G9" s="202">
        <v>1708</v>
      </c>
      <c r="H9" s="203">
        <v>0</v>
      </c>
      <c r="I9" s="202">
        <v>21948</v>
      </c>
      <c r="J9" s="202">
        <v>6562</v>
      </c>
      <c r="K9" s="204">
        <v>298.97940586841628</v>
      </c>
      <c r="L9" s="202">
        <v>46657</v>
      </c>
      <c r="M9" s="204">
        <v>2125.7973391652999</v>
      </c>
      <c r="N9" s="204">
        <v>14.064341899393446</v>
      </c>
      <c r="O9" s="93">
        <v>2014</v>
      </c>
    </row>
    <row r="10" spans="1:15" s="181" customFormat="1" ht="50.1" customHeight="1">
      <c r="A10" s="92">
        <v>2015</v>
      </c>
      <c r="B10" s="202">
        <f>SUM(C10:H10)</f>
        <v>7359</v>
      </c>
      <c r="C10" s="202">
        <v>3750</v>
      </c>
      <c r="D10" s="202">
        <v>0</v>
      </c>
      <c r="E10" s="202">
        <v>2310</v>
      </c>
      <c r="F10" s="202">
        <v>83</v>
      </c>
      <c r="G10" s="202">
        <v>1216</v>
      </c>
      <c r="H10" s="203">
        <v>0</v>
      </c>
      <c r="I10" s="202">
        <v>23142</v>
      </c>
      <c r="J10" s="202">
        <v>7359</v>
      </c>
      <c r="K10" s="204">
        <v>317.99325900959298</v>
      </c>
      <c r="L10" s="202">
        <v>42791</v>
      </c>
      <c r="M10" s="204">
        <v>1849.0623109497883</v>
      </c>
      <c r="N10" s="204">
        <v>17.197541539108695</v>
      </c>
      <c r="O10" s="93">
        <v>2015</v>
      </c>
    </row>
    <row r="11" spans="1:15" s="181" customFormat="1" ht="50.1" customHeight="1">
      <c r="A11" s="92">
        <v>2016</v>
      </c>
      <c r="B11" s="202">
        <f>SUM(C11:H11)</f>
        <v>10049</v>
      </c>
      <c r="C11" s="202">
        <v>3913</v>
      </c>
      <c r="D11" s="202">
        <v>0</v>
      </c>
      <c r="E11" s="202">
        <v>3254</v>
      </c>
      <c r="F11" s="202">
        <v>133</v>
      </c>
      <c r="G11" s="202">
        <v>2749</v>
      </c>
      <c r="H11" s="203">
        <v>0</v>
      </c>
      <c r="I11" s="202">
        <v>23892</v>
      </c>
      <c r="J11" s="202">
        <v>10049</v>
      </c>
      <c r="K11" s="204">
        <v>420.60103800435297</v>
      </c>
      <c r="L11" s="202">
        <v>47332</v>
      </c>
      <c r="M11" s="204">
        <v>1981.0815335677214</v>
      </c>
      <c r="N11" s="204">
        <v>21.230879743091357</v>
      </c>
      <c r="O11" s="93">
        <v>2016</v>
      </c>
    </row>
    <row r="12" spans="1:15" s="181" customFormat="1" ht="50.1" customHeight="1">
      <c r="A12" s="92">
        <v>2017</v>
      </c>
      <c r="B12" s="205">
        <v>10403</v>
      </c>
      <c r="C12" s="202">
        <v>4094</v>
      </c>
      <c r="D12" s="202">
        <v>0</v>
      </c>
      <c r="E12" s="202">
        <v>3323</v>
      </c>
      <c r="F12" s="202">
        <v>121</v>
      </c>
      <c r="G12" s="202">
        <v>2865</v>
      </c>
      <c r="H12" s="203">
        <v>0</v>
      </c>
      <c r="I12" s="202">
        <v>24328</v>
      </c>
      <c r="J12" s="202">
        <v>10403</v>
      </c>
      <c r="K12" s="204">
        <v>427.61427162117729</v>
      </c>
      <c r="L12" s="202">
        <v>49965</v>
      </c>
      <c r="M12" s="204">
        <v>2053.8063137125941</v>
      </c>
      <c r="N12" s="204">
        <v>20.820574402081462</v>
      </c>
      <c r="O12" s="93">
        <v>2017</v>
      </c>
    </row>
    <row r="13" spans="1:15" s="181" customFormat="1" ht="50.1" customHeight="1">
      <c r="A13" s="177">
        <v>2018</v>
      </c>
      <c r="B13" s="202">
        <v>10770</v>
      </c>
      <c r="C13" s="202">
        <v>4367</v>
      </c>
      <c r="D13" s="202">
        <v>0</v>
      </c>
      <c r="E13" s="202">
        <v>3497</v>
      </c>
      <c r="F13" s="202">
        <v>129</v>
      </c>
      <c r="G13" s="202">
        <v>2777</v>
      </c>
      <c r="H13" s="203">
        <v>0</v>
      </c>
      <c r="I13" s="202">
        <v>25363</v>
      </c>
      <c r="J13" s="202">
        <v>10770</v>
      </c>
      <c r="K13" s="204">
        <v>425</v>
      </c>
      <c r="L13" s="202">
        <v>53248</v>
      </c>
      <c r="M13" s="204">
        <v>2099</v>
      </c>
      <c r="N13" s="204">
        <v>20</v>
      </c>
      <c r="O13" s="93">
        <v>2018</v>
      </c>
    </row>
    <row r="14" spans="1:15" s="181" customFormat="1" ht="50.1" customHeight="1">
      <c r="A14" s="177">
        <v>2019</v>
      </c>
      <c r="B14" s="202">
        <v>14170.4</v>
      </c>
      <c r="C14" s="202">
        <v>5826.4</v>
      </c>
      <c r="D14" s="202">
        <v>0</v>
      </c>
      <c r="E14" s="202">
        <v>4502</v>
      </c>
      <c r="F14" s="202">
        <v>142</v>
      </c>
      <c r="G14" s="202">
        <v>3700</v>
      </c>
      <c r="H14" s="203">
        <v>0</v>
      </c>
      <c r="I14" s="202">
        <v>25710.358</v>
      </c>
      <c r="J14" s="202">
        <v>14170.395109999999</v>
      </c>
      <c r="K14" s="204">
        <v>551.15510682503907</v>
      </c>
      <c r="L14" s="202">
        <v>50998.944002999997</v>
      </c>
      <c r="M14" s="204">
        <v>1983.5952499377877</v>
      </c>
      <c r="N14" s="204">
        <v>27.7856637760312</v>
      </c>
      <c r="O14" s="93">
        <v>2019</v>
      </c>
    </row>
    <row r="15" spans="1:15" s="437" customFormat="1" ht="50.1" customHeight="1">
      <c r="A15" s="177">
        <v>2020</v>
      </c>
      <c r="B15" s="109">
        <v>17702</v>
      </c>
      <c r="C15" s="109">
        <v>7867.6</v>
      </c>
      <c r="D15" s="202">
        <v>0</v>
      </c>
      <c r="E15" s="109">
        <v>5624</v>
      </c>
      <c r="F15" s="109">
        <v>156</v>
      </c>
      <c r="G15" s="109">
        <v>4054</v>
      </c>
      <c r="H15" s="438">
        <v>0</v>
      </c>
      <c r="I15" s="439">
        <v>25905.982</v>
      </c>
      <c r="J15" s="440">
        <v>17701.63262</v>
      </c>
      <c r="K15" s="109">
        <f t="shared" ref="K15" si="0">(J15/I15*1000)</f>
        <v>683.30289969320597</v>
      </c>
      <c r="L15" s="441">
        <v>59989.531412999997</v>
      </c>
      <c r="M15" s="442">
        <f t="shared" ref="M15" si="1">(L15/I15*1000)</f>
        <v>2315.6632863019822</v>
      </c>
      <c r="N15" s="443">
        <f>(K15/M15*100)</f>
        <v>29.507869461644066</v>
      </c>
      <c r="O15" s="93">
        <v>2020</v>
      </c>
    </row>
    <row r="16" spans="1:15" s="206" customFormat="1" ht="50.1" customHeight="1">
      <c r="A16" s="426">
        <v>2021</v>
      </c>
      <c r="B16" s="444">
        <v>21417</v>
      </c>
      <c r="C16" s="444">
        <v>10167</v>
      </c>
      <c r="D16" s="449">
        <v>0</v>
      </c>
      <c r="E16" s="444">
        <v>7875</v>
      </c>
      <c r="F16" s="444">
        <v>119</v>
      </c>
      <c r="G16" s="444">
        <v>3256</v>
      </c>
      <c r="H16" s="445">
        <v>0</v>
      </c>
      <c r="I16" s="446">
        <v>26376</v>
      </c>
      <c r="J16" s="446">
        <v>21417</v>
      </c>
      <c r="K16" s="444">
        <v>812</v>
      </c>
      <c r="L16" s="447">
        <v>66850</v>
      </c>
      <c r="M16" s="448">
        <v>2534</v>
      </c>
      <c r="N16" s="448">
        <v>32</v>
      </c>
      <c r="O16" s="426">
        <v>2021</v>
      </c>
    </row>
    <row r="17" spans="1:15" s="183" customFormat="1" ht="12" customHeight="1">
      <c r="A17" s="146" t="s">
        <v>249</v>
      </c>
      <c r="B17" s="145"/>
      <c r="C17" s="145"/>
      <c r="D17" s="145">
        <v>0</v>
      </c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73" t="s">
        <v>327</v>
      </c>
    </row>
    <row r="18" spans="1:15" s="183" customFormat="1" ht="12" customHeight="1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155"/>
    </row>
    <row r="19" spans="1:15" s="184" customFormat="1" ht="12" customHeight="1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155"/>
    </row>
    <row r="20" spans="1:15" s="184" customFormat="1" ht="12" customHeight="1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155"/>
    </row>
    <row r="21" spans="1:15" s="184" customFormat="1" ht="12" customHeight="1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155"/>
    </row>
    <row r="22" spans="1:15" s="184" customFormat="1" ht="12" customHeight="1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155"/>
    </row>
    <row r="23" spans="1:15" s="184" customFormat="1" ht="12" customHeight="1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155"/>
    </row>
    <row r="24" spans="1:15" ht="12" customHeight="1">
      <c r="O24" s="155"/>
    </row>
    <row r="25" spans="1:15" ht="12" customHeight="1">
      <c r="O25" s="155"/>
    </row>
    <row r="26" spans="1:15" ht="12" customHeight="1">
      <c r="O26" s="155"/>
    </row>
    <row r="27" spans="1:15" ht="12" customHeight="1">
      <c r="O27" s="155"/>
    </row>
    <row r="28" spans="1:15" ht="12" customHeight="1">
      <c r="O28" s="155"/>
    </row>
    <row r="29" spans="1:15" ht="12" customHeight="1">
      <c r="O29" s="155"/>
    </row>
    <row r="30" spans="1:15" ht="12" customHeight="1">
      <c r="O30" s="155"/>
    </row>
    <row r="31" spans="1:15" ht="12" customHeight="1">
      <c r="O31" s="155"/>
    </row>
    <row r="32" spans="1:15" ht="12" customHeight="1">
      <c r="O32" s="155"/>
    </row>
    <row r="33" spans="15:15" ht="12" customHeight="1">
      <c r="O33" s="155"/>
    </row>
    <row r="34" spans="15:15" ht="12" customHeight="1">
      <c r="O34" s="155"/>
    </row>
    <row r="35" spans="15:15" ht="12" customHeight="1">
      <c r="O35" s="155"/>
    </row>
    <row r="36" spans="15:15" ht="12" customHeight="1">
      <c r="O36" s="155"/>
    </row>
    <row r="37" spans="15:15" ht="12" customHeight="1">
      <c r="O37" s="155"/>
    </row>
  </sheetData>
  <mergeCells count="10">
    <mergeCell ref="A1:H1"/>
    <mergeCell ref="I1:O1"/>
    <mergeCell ref="O4:O5"/>
    <mergeCell ref="A4:A5"/>
    <mergeCell ref="C4:C6"/>
    <mergeCell ref="D4:D6"/>
    <mergeCell ref="E4:E6"/>
    <mergeCell ref="F4:F6"/>
    <mergeCell ref="G4:G6"/>
    <mergeCell ref="H4:H6"/>
  </mergeCells>
  <phoneticPr fontId="25" type="noConversion"/>
  <printOptions horizontalCentered="1" gridLinesSet="0"/>
  <pageMargins left="1.2204724409448819" right="1.2204724409448819" top="1.0236220472440944" bottom="2.3622047244094491" header="0" footer="0"/>
  <pageSetup paperSize="9" scale="23" pageOrder="overThenDown" orientation="portrait" r:id="rId1"/>
  <headerFooter alignWithMargins="0"/>
  <colBreaks count="1" manualBreakCount="1">
    <brk id="8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 지정된 범위</vt:lpstr>
      </vt:variant>
      <vt:variant>
        <vt:i4>6</vt:i4>
      </vt:variant>
    </vt:vector>
  </HeadingPairs>
  <TitlesOfParts>
    <vt:vector size="17" baseType="lpstr">
      <vt:lpstr>1.용도별전력사용량(한전)</vt:lpstr>
      <vt:lpstr>2.제조업 중분류별 전력사용량(한전)</vt:lpstr>
      <vt:lpstr>3.가스공급량(기후에너지과)</vt:lpstr>
      <vt:lpstr>4.상수도 보급현황</vt:lpstr>
      <vt:lpstr>5.상수도관</vt:lpstr>
      <vt:lpstr>6.급수사용량</vt:lpstr>
      <vt:lpstr>7.급수사용료부과</vt:lpstr>
      <vt:lpstr>8.하수도 보급률</vt:lpstr>
      <vt:lpstr>9.하수도 사용료 부과</vt:lpstr>
      <vt:lpstr>10.하수관로</vt:lpstr>
      <vt:lpstr>Sheet2</vt:lpstr>
      <vt:lpstr>a</vt:lpstr>
      <vt:lpstr>'2.제조업 중분류별 전력사용량(한전)'!Print_Area</vt:lpstr>
      <vt:lpstr>'4.상수도 보급현황'!Print_Area</vt:lpstr>
      <vt:lpstr>'5.상수도관'!Print_Area</vt:lpstr>
      <vt:lpstr>'8.하수도 보급률'!Print_Area</vt:lpstr>
      <vt:lpstr>'9.하수도 사용료 부과'!Print_Area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전산통계담당관실</dc:creator>
  <cp:lastModifiedBy>한원일</cp:lastModifiedBy>
  <cp:lastPrinted>2019-04-03T05:32:17Z</cp:lastPrinted>
  <dcterms:created xsi:type="dcterms:W3CDTF">2004-06-29T03:58:50Z</dcterms:created>
  <dcterms:modified xsi:type="dcterms:W3CDTF">2023-08-19T01:54:54Z</dcterms:modified>
</cp:coreProperties>
</file>