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4D63E57F-8DBA-43E1-B338-37DA0AACC0EE}" xr6:coauthVersionLast="47" xr6:coauthVersionMax="47" xr10:uidLastSave="{00000000-0000-0000-0000-000000000000}"/>
  <bookViews>
    <workbookView xWindow="28680" yWindow="-120" windowWidth="29040" windowHeight="15720" tabRatio="815" xr2:uid="{00000000-000D-0000-FFFF-FFFF00000000}"/>
  </bookViews>
  <sheets>
    <sheet name="1.용도별전력사용량(한전)" sheetId="31" r:id="rId1"/>
    <sheet name="2.제조업 중분류별 전력사용량(한전)" sheetId="37" r:id="rId2"/>
    <sheet name="3.가스공급량(기후에너지과)" sheetId="3" r:id="rId3"/>
    <sheet name="4.상수도 보급현황" sheetId="38" r:id="rId4"/>
    <sheet name="5.상수도관" sheetId="39" r:id="rId5"/>
    <sheet name="6.급수사용량" sheetId="40" r:id="rId6"/>
    <sheet name="7.급수사용료부과" sheetId="41" r:id="rId7"/>
    <sheet name="8.하수도 보급률" sheetId="42" r:id="rId8"/>
    <sheet name="9.하수도 사용료 부과" sheetId="44" r:id="rId9"/>
    <sheet name="10.하수관거" sheetId="47" r:id="rId10"/>
    <sheet name="Sheet2" sheetId="46" state="hidden" r:id="rId11"/>
  </sheets>
  <externalReferences>
    <externalReference r:id="rId12"/>
    <externalReference r:id="rId13"/>
  </externalReferences>
  <definedNames>
    <definedName name="a">'5.상수도관'!$L:$L</definedName>
    <definedName name="G" localSheetId="9">'[1] 견적서'!#REF!</definedName>
    <definedName name="G">'[1] 견적서'!#REF!</definedName>
    <definedName name="_xlnm.Print_Area" localSheetId="9">'[2]2-1포천(각세)(외제)'!#REF!</definedName>
    <definedName name="_xlnm.Print_Area" localSheetId="1">'2.제조업 중분류별 전력사용량(한전)'!$A$1:$AD$29</definedName>
    <definedName name="_xlnm.Print_Area" localSheetId="3">'4.상수도 보급현황'!$A$1:$I$19</definedName>
    <definedName name="_xlnm.Print_Area" localSheetId="4">'5.상수도관'!$A$1:$AR$17</definedName>
    <definedName name="_xlnm.Print_Area" localSheetId="8">'9.하수도 사용료 부과'!$A$1:$O$20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0" i="31" l="1"/>
  <c r="O30" i="31"/>
  <c r="M30" i="31"/>
  <c r="K30" i="31"/>
  <c r="I30" i="31"/>
  <c r="G30" i="31"/>
  <c r="E30" i="31"/>
  <c r="D12" i="47"/>
  <c r="M15" i="44"/>
  <c r="K15" i="44"/>
  <c r="N15" i="44" s="1"/>
  <c r="B15" i="44"/>
  <c r="M12" i="44"/>
  <c r="K12" i="44"/>
  <c r="N12" i="44" s="1"/>
  <c r="B8" i="44"/>
  <c r="B7" i="44"/>
  <c r="E14" i="42"/>
  <c r="D14" i="42"/>
  <c r="I14" i="42" s="1"/>
  <c r="E13" i="42"/>
  <c r="D13" i="42"/>
  <c r="I13" i="42" s="1"/>
  <c r="I11" i="42"/>
  <c r="B12" i="41"/>
  <c r="B8" i="41"/>
  <c r="B7" i="41"/>
  <c r="B9" i="40"/>
  <c r="B6" i="40"/>
  <c r="B5" i="40"/>
  <c r="AF13" i="39" l="1"/>
  <c r="W13" i="39"/>
  <c r="M13" i="39"/>
  <c r="C13" i="39"/>
  <c r="B13" i="39"/>
  <c r="AF12" i="39"/>
  <c r="W12" i="39"/>
  <c r="M12" i="39"/>
  <c r="C12" i="39"/>
  <c r="W9" i="39"/>
  <c r="B9" i="39"/>
  <c r="W8" i="39"/>
  <c r="B8" i="39"/>
  <c r="W7" i="39"/>
  <c r="B7" i="39"/>
  <c r="G13" i="38"/>
  <c r="D13" i="38"/>
  <c r="G12" i="38"/>
  <c r="D12" i="38"/>
  <c r="Q27" i="31"/>
  <c r="O27" i="31"/>
  <c r="M27" i="31"/>
  <c r="K27" i="31"/>
  <c r="I27" i="31"/>
  <c r="G27" i="31"/>
  <c r="C27" i="31" s="1"/>
  <c r="E27" i="31"/>
  <c r="B27" i="37" l="1"/>
</calcChain>
</file>

<file path=xl/sharedStrings.xml><?xml version="1.0" encoding="utf-8"?>
<sst xmlns="http://schemas.openxmlformats.org/spreadsheetml/2006/main" count="723" uniqueCount="385">
  <si>
    <t>1. 용도별 전력사용량</t>
  </si>
  <si>
    <t>Unit : MWh</t>
  </si>
  <si>
    <t>연   별</t>
  </si>
  <si>
    <t>합  계</t>
  </si>
  <si>
    <t>가정용</t>
  </si>
  <si>
    <t>공공용</t>
  </si>
  <si>
    <t>서비스업</t>
  </si>
  <si>
    <t>Year &amp;</t>
  </si>
  <si>
    <t>점유율</t>
  </si>
  <si>
    <t>소  계</t>
  </si>
  <si>
    <t>농림수산업</t>
  </si>
  <si>
    <t>광  업</t>
  </si>
  <si>
    <t>제조업</t>
  </si>
  <si>
    <t>(%)</t>
  </si>
  <si>
    <t>월   별</t>
  </si>
  <si>
    <t>Total</t>
  </si>
  <si>
    <t>Residential</t>
  </si>
  <si>
    <t>Public</t>
  </si>
  <si>
    <t>Service</t>
  </si>
  <si>
    <t>Mining</t>
  </si>
  <si>
    <t>Month</t>
  </si>
  <si>
    <t>Jan.</t>
  </si>
  <si>
    <t>Feb.</t>
  </si>
  <si>
    <t>Mar.</t>
  </si>
  <si>
    <t>Apr.</t>
  </si>
  <si>
    <t>May</t>
  </si>
  <si>
    <t>Aug.</t>
  </si>
  <si>
    <t>Oct.</t>
  </si>
  <si>
    <t>Nov.</t>
  </si>
  <si>
    <t>Dec.</t>
  </si>
  <si>
    <t>연  별</t>
  </si>
  <si>
    <t>3. 가 스 공 급 량</t>
  </si>
  <si>
    <t xml:space="preserve">프    로    판  </t>
  </si>
  <si>
    <t>판  매  소  수</t>
  </si>
  <si>
    <t>판 매 량 (1,000㎥)</t>
  </si>
  <si>
    <t>판   매   량  (ton)</t>
  </si>
  <si>
    <t>판   매   량 (ton)</t>
  </si>
  <si>
    <t>보   급   률  (%)</t>
  </si>
  <si>
    <t>급 수 량(㎥/일)</t>
  </si>
  <si>
    <t>1일 1인당급수량(ℓ)</t>
  </si>
  <si>
    <t>급 수 전 수</t>
  </si>
  <si>
    <t>Unit : m</t>
  </si>
  <si>
    <t>합   계</t>
  </si>
  <si>
    <t>주철관</t>
  </si>
  <si>
    <t>기  타</t>
  </si>
  <si>
    <t>Galvanized</t>
  </si>
  <si>
    <t>Stainless</t>
  </si>
  <si>
    <t>Other</t>
  </si>
  <si>
    <t>Unit : place</t>
    <phoneticPr fontId="5" type="noConversion"/>
  </si>
  <si>
    <t xml:space="preserve">
연   별</t>
    <phoneticPr fontId="5" type="noConversion"/>
  </si>
  <si>
    <t xml:space="preserve">Year </t>
    <phoneticPr fontId="5" type="noConversion"/>
  </si>
  <si>
    <t>Propane gas (LPG)</t>
    <phoneticPr fontId="5" type="noConversion"/>
  </si>
  <si>
    <t>Number of selling stores</t>
    <phoneticPr fontId="5" type="noConversion"/>
  </si>
  <si>
    <t>Amount sold</t>
    <phoneticPr fontId="5" type="noConversion"/>
  </si>
  <si>
    <t>Constructed</t>
  </si>
  <si>
    <t>단위 : MWh</t>
  </si>
  <si>
    <t>산            업            용                Industry</t>
  </si>
  <si>
    <t>점유율(%)</t>
  </si>
  <si>
    <t>단위 : 개소</t>
    <phoneticPr fontId="5" type="noConversion"/>
  </si>
  <si>
    <t xml:space="preserve">부       탄          Butane gas </t>
    <phoneticPr fontId="5" type="noConversion"/>
  </si>
  <si>
    <t>단위 : m</t>
  </si>
  <si>
    <t>Agriculture forestry and</t>
    <phoneticPr fontId="5" type="noConversion"/>
  </si>
  <si>
    <t>Electricity, Gas and Water-Supply</t>
    <phoneticPr fontId="5" type="noConversion"/>
  </si>
  <si>
    <t>Electric Power Consumption by Use</t>
    <phoneticPr fontId="5" type="noConversion"/>
  </si>
  <si>
    <t>단위 : MWh</t>
    <phoneticPr fontId="5" type="noConversion"/>
  </si>
  <si>
    <t>Gas Supply</t>
    <phoneticPr fontId="5" type="noConversion"/>
  </si>
  <si>
    <t>Percentage</t>
    <phoneticPr fontId="5" type="noConversion"/>
  </si>
  <si>
    <t>Sub-total</t>
    <phoneticPr fontId="5" type="noConversion"/>
  </si>
  <si>
    <t>fishing</t>
    <phoneticPr fontId="5" type="noConversion"/>
  </si>
  <si>
    <t>Manufacturing</t>
    <phoneticPr fontId="5" type="noConversion"/>
  </si>
  <si>
    <t>전자부품,컴퓨터,
영상,음향 및
통신장비</t>
  </si>
  <si>
    <t>의료,정밀,
광학기기
및 시계</t>
  </si>
  <si>
    <t>Medical, Precision and
Optical Instruments,
Watches and Clocks</t>
  </si>
  <si>
    <t>Unit : Each, Person</t>
    <phoneticPr fontId="27" type="noConversion"/>
  </si>
  <si>
    <t>연별
및
월별</t>
    <phoneticPr fontId="27" type="noConversion"/>
  </si>
  <si>
    <t>합  계</t>
    <phoneticPr fontId="27" type="noConversion"/>
  </si>
  <si>
    <t>담배</t>
    <phoneticPr fontId="27" type="noConversion"/>
  </si>
  <si>
    <t>섬유제품
(의복제외)</t>
    <phoneticPr fontId="5" type="noConversion"/>
  </si>
  <si>
    <t>의복,
의복액세서리
및 모피제품</t>
    <phoneticPr fontId="27" type="noConversion"/>
  </si>
  <si>
    <t>가죽,
가방 및 신발</t>
    <phoneticPr fontId="5" type="noConversion"/>
  </si>
  <si>
    <t>목재 및 
나무제품
(가구제외)</t>
    <phoneticPr fontId="27" type="noConversion"/>
  </si>
  <si>
    <t>펄프,종이 및
종이제품</t>
    <phoneticPr fontId="5" type="noConversion"/>
  </si>
  <si>
    <t>인쇄 및
기록매체복제</t>
    <phoneticPr fontId="27" type="noConversion"/>
  </si>
  <si>
    <t>화학물질 
및 화학제품</t>
    <phoneticPr fontId="27" type="noConversion"/>
  </si>
  <si>
    <t>고무 및
플라스틱제품</t>
    <phoneticPr fontId="27" type="noConversion"/>
  </si>
  <si>
    <t>Year
&amp;
Month</t>
    <phoneticPr fontId="27" type="noConversion"/>
  </si>
  <si>
    <t>Total</t>
    <phoneticPr fontId="27" type="noConversion"/>
  </si>
  <si>
    <t>Textiles
(Except
Apparel)</t>
    <phoneticPr fontId="5" type="noConversion"/>
  </si>
  <si>
    <t>Wood Products
of
Wood and Cork
(Except 
Furniture)</t>
    <phoneticPr fontId="27" type="noConversion"/>
  </si>
  <si>
    <t>Pulp, Paper
and Paper
Products</t>
    <phoneticPr fontId="5" type="noConversion"/>
  </si>
  <si>
    <t>Printing and
Reproduction
of
Recorded
Media</t>
    <phoneticPr fontId="5" type="noConversion"/>
  </si>
  <si>
    <t>Coke, refined petroleum nuclear fuel</t>
    <phoneticPr fontId="5" type="noConversion"/>
  </si>
  <si>
    <t>chemicals &amp;
chemical
products</t>
    <phoneticPr fontId="27" type="noConversion"/>
  </si>
  <si>
    <t>Rubber and 
Plastic</t>
    <phoneticPr fontId="5" type="noConversion"/>
  </si>
  <si>
    <t>2. 제조업 중분류별 전력사용량 (2-2)</t>
    <phoneticPr fontId="27" type="noConversion"/>
  </si>
  <si>
    <t>단위 : MWh</t>
    <phoneticPr fontId="27" type="noConversion"/>
  </si>
  <si>
    <t>비금속광물
제품</t>
    <phoneticPr fontId="5" type="noConversion"/>
  </si>
  <si>
    <t>제1차
금속산업</t>
    <phoneticPr fontId="27" type="noConversion"/>
  </si>
  <si>
    <t>기타 기계
및 장비</t>
    <phoneticPr fontId="5" type="noConversion"/>
  </si>
  <si>
    <t>자동차 및
트레일러</t>
    <phoneticPr fontId="27" type="noConversion"/>
  </si>
  <si>
    <t>기타
운송장비</t>
    <phoneticPr fontId="5" type="noConversion"/>
  </si>
  <si>
    <t>Basic
Metals</t>
    <phoneticPr fontId="27" type="noConversion"/>
  </si>
  <si>
    <t>Other Machinery
and
Equipment</t>
    <phoneticPr fontId="27" type="noConversion"/>
  </si>
  <si>
    <t>Motor Vehicles,
Trailers and Semitrailers</t>
    <phoneticPr fontId="27" type="noConversion"/>
  </si>
  <si>
    <t>Other 
Transport 
Equipment</t>
    <phoneticPr fontId="27" type="noConversion"/>
  </si>
  <si>
    <t>Electronic Components,
Computer, Radio, Television
and Communication
Equipment and Apparatuses</t>
    <phoneticPr fontId="24" type="noConversion"/>
  </si>
  <si>
    <t>2. 제조업 중분류별 전력사용량 (2-1)</t>
    <phoneticPr fontId="27" type="noConversion"/>
  </si>
  <si>
    <t>faucets</t>
    <phoneticPr fontId="5" type="noConversion"/>
  </si>
  <si>
    <t>supplied</t>
    <phoneticPr fontId="5" type="noConversion"/>
  </si>
  <si>
    <t>capacity</t>
    <phoneticPr fontId="5" type="noConversion"/>
  </si>
  <si>
    <t>rate</t>
    <phoneticPr fontId="5" type="noConversion"/>
  </si>
  <si>
    <t>population</t>
    <phoneticPr fontId="5" type="noConversion"/>
  </si>
  <si>
    <t>Population</t>
    <phoneticPr fontId="5" type="noConversion"/>
  </si>
  <si>
    <t>Number of</t>
    <phoneticPr fontId="5" type="noConversion"/>
  </si>
  <si>
    <t>Amount of water</t>
    <phoneticPr fontId="5" type="noConversion"/>
  </si>
  <si>
    <t>Water-supply</t>
    <phoneticPr fontId="5" type="noConversion"/>
  </si>
  <si>
    <t>(B/A)×100</t>
    <phoneticPr fontId="5" type="noConversion"/>
  </si>
  <si>
    <t>Year</t>
    <phoneticPr fontId="5" type="noConversion"/>
  </si>
  <si>
    <t>급 수 인 구 (B)</t>
    <phoneticPr fontId="5" type="noConversion"/>
  </si>
  <si>
    <t>Unit : Person</t>
    <phoneticPr fontId="5" type="noConversion"/>
  </si>
  <si>
    <t>steel</t>
    <phoneticPr fontId="5" type="noConversion"/>
  </si>
  <si>
    <t>Copper</t>
    <phoneticPr fontId="5" type="noConversion"/>
  </si>
  <si>
    <t>Cast iron</t>
    <phoneticPr fontId="5" type="noConversion"/>
  </si>
  <si>
    <t>Total</t>
    <phoneticPr fontId="5" type="noConversion"/>
  </si>
  <si>
    <t>기타</t>
    <phoneticPr fontId="5" type="noConversion"/>
  </si>
  <si>
    <t>year</t>
    <phoneticPr fontId="5" type="noConversion"/>
  </si>
  <si>
    <t>급      수     관             Water supply pipe</t>
    <phoneticPr fontId="5" type="noConversion"/>
  </si>
  <si>
    <t>송수관   Transmission pipe</t>
    <phoneticPr fontId="5" type="noConversion"/>
  </si>
  <si>
    <t>도수관   Aqueduct pipe</t>
    <phoneticPr fontId="5" type="noConversion"/>
  </si>
  <si>
    <t>연   별</t>
    <phoneticPr fontId="5" type="noConversion"/>
  </si>
  <si>
    <t>5. 상  수  도  관</t>
    <phoneticPr fontId="5" type="noConversion"/>
  </si>
  <si>
    <t>Public</t>
    <phoneticPr fontId="5" type="noConversion"/>
  </si>
  <si>
    <t>Business</t>
    <phoneticPr fontId="5" type="noConversion"/>
  </si>
  <si>
    <t>Domestic</t>
    <phoneticPr fontId="5" type="noConversion"/>
  </si>
  <si>
    <t>Year</t>
    <phoneticPr fontId="5" type="noConversion"/>
  </si>
  <si>
    <t>가정용</t>
    <phoneticPr fontId="5" type="noConversion"/>
  </si>
  <si>
    <t>합계</t>
    <phoneticPr fontId="5" type="noConversion"/>
  </si>
  <si>
    <t>Unit : 1,000㎥</t>
    <phoneticPr fontId="5" type="noConversion"/>
  </si>
  <si>
    <t>단위 : 1,000㎥</t>
    <phoneticPr fontId="5" type="noConversion"/>
  </si>
  <si>
    <t>Unit : Million Won</t>
    <phoneticPr fontId="5" type="noConversion"/>
  </si>
  <si>
    <t>단위 : 백만원</t>
    <phoneticPr fontId="5" type="noConversion"/>
  </si>
  <si>
    <t>Sewage</t>
    <phoneticPr fontId="8" type="noConversion"/>
  </si>
  <si>
    <t>Total</t>
    <phoneticPr fontId="8" type="noConversion"/>
  </si>
  <si>
    <t>Population</t>
    <phoneticPr fontId="8" type="noConversion"/>
  </si>
  <si>
    <t>rate of</t>
    <phoneticPr fontId="8" type="noConversion"/>
  </si>
  <si>
    <t>Distribution</t>
    <phoneticPr fontId="8" type="noConversion"/>
  </si>
  <si>
    <t>보급률</t>
    <phoneticPr fontId="8" type="noConversion"/>
  </si>
  <si>
    <t>하수종말처리인구</t>
    <phoneticPr fontId="8" type="noConversion"/>
  </si>
  <si>
    <t>연    별</t>
    <phoneticPr fontId="4" type="noConversion"/>
  </si>
  <si>
    <t>하수도</t>
    <phoneticPr fontId="8" type="noConversion"/>
  </si>
  <si>
    <t>하수처리구역내</t>
    <phoneticPr fontId="8" type="noConversion"/>
  </si>
  <si>
    <t>총인구</t>
    <phoneticPr fontId="8" type="noConversion"/>
  </si>
  <si>
    <t>outlet</t>
    <phoneticPr fontId="4" type="noConversion"/>
  </si>
  <si>
    <t>Manhole</t>
    <phoneticPr fontId="4" type="noConversion"/>
  </si>
  <si>
    <t xml:space="preserve">Gutter </t>
    <phoneticPr fontId="4" type="noConversion"/>
  </si>
  <si>
    <t xml:space="preserve">Open ditch </t>
    <phoneticPr fontId="4" type="noConversion"/>
  </si>
  <si>
    <t>원형 circle</t>
    <phoneticPr fontId="4" type="noConversion"/>
  </si>
  <si>
    <t>사각형
quadrangle</t>
    <phoneticPr fontId="4" type="noConversion"/>
  </si>
  <si>
    <t>Planned area</t>
    <phoneticPr fontId="4" type="noConversion"/>
  </si>
  <si>
    <t>Gutter</t>
    <phoneticPr fontId="4" type="noConversion"/>
  </si>
  <si>
    <t>Open ditch</t>
    <phoneticPr fontId="4" type="noConversion"/>
  </si>
  <si>
    <t>circle</t>
    <phoneticPr fontId="4" type="noConversion"/>
  </si>
  <si>
    <t>quadrangle</t>
    <phoneticPr fontId="4" type="noConversion"/>
  </si>
  <si>
    <t>length</t>
    <phoneticPr fontId="7" type="noConversion"/>
  </si>
  <si>
    <t>area</t>
    <phoneticPr fontId="4" type="noConversion"/>
  </si>
  <si>
    <t>rate</t>
    <phoneticPr fontId="7" type="noConversion"/>
  </si>
  <si>
    <t>Sewer</t>
    <phoneticPr fontId="4" type="noConversion"/>
  </si>
  <si>
    <t>측구</t>
    <phoneticPr fontId="4" type="noConversion"/>
  </si>
  <si>
    <t>개거</t>
    <phoneticPr fontId="4" type="noConversion"/>
  </si>
  <si>
    <t>암 거    Culvert</t>
    <phoneticPr fontId="4" type="noConversion"/>
  </si>
  <si>
    <t>(㎢)</t>
    <phoneticPr fontId="4" type="noConversion"/>
  </si>
  <si>
    <t>원 형</t>
    <phoneticPr fontId="4" type="noConversion"/>
  </si>
  <si>
    <t>사각형</t>
    <phoneticPr fontId="4" type="noConversion"/>
  </si>
  <si>
    <t>Constructed</t>
    <phoneticPr fontId="7" type="noConversion"/>
  </si>
  <si>
    <t>Planned</t>
    <phoneticPr fontId="7" type="noConversion"/>
  </si>
  <si>
    <t>Planned</t>
    <phoneticPr fontId="4" type="noConversion"/>
  </si>
  <si>
    <t>Distribution</t>
    <phoneticPr fontId="7" type="noConversion"/>
  </si>
  <si>
    <t>Year</t>
    <phoneticPr fontId="3" type="noConversion"/>
  </si>
  <si>
    <t>(개소)</t>
    <phoneticPr fontId="4" type="noConversion"/>
  </si>
  <si>
    <t>Rainwater pipe</t>
    <phoneticPr fontId="4" type="noConversion"/>
  </si>
  <si>
    <t>우 수 관 거</t>
    <phoneticPr fontId="7" type="noConversion"/>
  </si>
  <si>
    <t>오 수 관 거         Sewage pipe</t>
    <phoneticPr fontId="7" type="noConversion"/>
  </si>
  <si>
    <t>계획면적</t>
    <phoneticPr fontId="4" type="noConversion"/>
  </si>
  <si>
    <t>측 구</t>
    <phoneticPr fontId="4" type="noConversion"/>
  </si>
  <si>
    <t>개 거</t>
    <phoneticPr fontId="4" type="noConversion"/>
  </si>
  <si>
    <t>계획면적(㎢)</t>
    <phoneticPr fontId="4" type="noConversion"/>
  </si>
  <si>
    <t>보급률(%)</t>
    <phoneticPr fontId="7" type="noConversion"/>
  </si>
  <si>
    <t>토실·토구</t>
    <phoneticPr fontId="4" type="noConversion"/>
  </si>
  <si>
    <t>우·오수받이</t>
    <phoneticPr fontId="4" type="noConversion"/>
  </si>
  <si>
    <t>맨홀</t>
    <phoneticPr fontId="4" type="noConversion"/>
  </si>
  <si>
    <t>합류식 관거</t>
    <phoneticPr fontId="7" type="noConversion"/>
  </si>
  <si>
    <t>Sewage Pipe(Cont'd)</t>
    <phoneticPr fontId="4" type="noConversion"/>
  </si>
  <si>
    <t>F=(E/C*100)</t>
    <phoneticPr fontId="4" type="noConversion"/>
  </si>
  <si>
    <t xml:space="preserve">(D) </t>
    <phoneticPr fontId="4" type="noConversion"/>
  </si>
  <si>
    <t>(B)</t>
    <phoneticPr fontId="4" type="noConversion"/>
  </si>
  <si>
    <t>(A)</t>
    <phoneticPr fontId="4" type="noConversion"/>
  </si>
  <si>
    <t>(%)</t>
    <phoneticPr fontId="4" type="noConversion"/>
  </si>
  <si>
    <t>현실화율</t>
    <phoneticPr fontId="4" type="noConversion"/>
  </si>
  <si>
    <t>합계</t>
    <phoneticPr fontId="4" type="noConversion"/>
  </si>
  <si>
    <t>연    별</t>
    <phoneticPr fontId="5" type="noConversion"/>
  </si>
  <si>
    <t>하수도 처리 비용분석           Cost of Sewage Disposal</t>
    <phoneticPr fontId="4" type="noConversion"/>
  </si>
  <si>
    <t>Unit : million won</t>
    <phoneticPr fontId="3" type="noConversion"/>
  </si>
  <si>
    <t>단위 : 백만원</t>
    <phoneticPr fontId="3" type="noConversion"/>
  </si>
  <si>
    <t>Cast iron</t>
    <phoneticPr fontId="24" type="noConversion"/>
  </si>
  <si>
    <t>Source : Korea Electric Company gyeonggibukbu Branch Office</t>
    <phoneticPr fontId="5" type="noConversion"/>
  </si>
  <si>
    <t>자료 : 경기통계연보</t>
    <phoneticPr fontId="5" type="noConversion"/>
  </si>
  <si>
    <t>Source : Statistical Yearbook of Gyeonggi</t>
    <phoneticPr fontId="5" type="noConversion"/>
  </si>
  <si>
    <t>(C=A-B)</t>
    <phoneticPr fontId="24" type="noConversion"/>
  </si>
  <si>
    <t>(B)</t>
    <phoneticPr fontId="24" type="noConversion"/>
  </si>
  <si>
    <t>(A)</t>
    <phoneticPr fontId="24" type="noConversion"/>
  </si>
  <si>
    <t xml:space="preserve">처리대상 인구
</t>
    <phoneticPr fontId="24" type="noConversion"/>
  </si>
  <si>
    <t>d=d1+d2+d3</t>
    <phoneticPr fontId="8" type="noConversion"/>
  </si>
  <si>
    <t>물리적(1차)</t>
    <phoneticPr fontId="8" type="noConversion"/>
  </si>
  <si>
    <t>생물학적(2차)</t>
    <phoneticPr fontId="8" type="noConversion"/>
  </si>
  <si>
    <t>고도(3차)</t>
    <phoneticPr fontId="8" type="noConversion"/>
  </si>
  <si>
    <t>Mechanic(d1)</t>
    <phoneticPr fontId="8" type="noConversion"/>
  </si>
  <si>
    <t>Biological(d2)</t>
    <phoneticPr fontId="8" type="noConversion"/>
  </si>
  <si>
    <t>Advanced(d3)</t>
    <phoneticPr fontId="8" type="noConversion"/>
  </si>
  <si>
    <t xml:space="preserve">자료 : 한국전력공사 경기북부지역본부     </t>
    <phoneticPr fontId="5" type="noConversion"/>
  </si>
  <si>
    <t xml:space="preserve">자료: 한국전력공사 경기북부지역본부  </t>
    <phoneticPr fontId="5" type="noConversion"/>
  </si>
  <si>
    <t>자료: 한국전력공사 경기북부지역본부</t>
    <phoneticPr fontId="5" type="noConversion"/>
  </si>
  <si>
    <t>1 월</t>
  </si>
  <si>
    <t>2 월</t>
  </si>
  <si>
    <t>3 월</t>
  </si>
  <si>
    <t>4 월</t>
  </si>
  <si>
    <t>5 월</t>
  </si>
  <si>
    <t>6 월</t>
  </si>
  <si>
    <t>Jun</t>
  </si>
  <si>
    <t>7 월</t>
  </si>
  <si>
    <t>Jul.</t>
  </si>
  <si>
    <t>8 월</t>
  </si>
  <si>
    <t>9 월</t>
  </si>
  <si>
    <t>Sep.</t>
  </si>
  <si>
    <t>10 월</t>
  </si>
  <si>
    <t>11 월</t>
  </si>
  <si>
    <t>12 월</t>
  </si>
  <si>
    <t>Source : Enterprise Economy Division</t>
    <phoneticPr fontId="5" type="noConversion"/>
  </si>
  <si>
    <t>1월</t>
  </si>
  <si>
    <t>2월</t>
  </si>
  <si>
    <t>3월</t>
  </si>
  <si>
    <t>4월</t>
  </si>
  <si>
    <t>5월</t>
  </si>
  <si>
    <t>6월</t>
  </si>
  <si>
    <t>June</t>
  </si>
  <si>
    <t>7월</t>
  </si>
  <si>
    <t>July</t>
  </si>
  <si>
    <t>8월</t>
  </si>
  <si>
    <t>9월</t>
  </si>
  <si>
    <t>Sept.</t>
  </si>
  <si>
    <t>10월</t>
  </si>
  <si>
    <t>11월</t>
  </si>
  <si>
    <t>12월</t>
  </si>
  <si>
    <t>4. 상수도 보급현황</t>
    <phoneticPr fontId="24" type="noConversion"/>
  </si>
  <si>
    <t>에나멜코팅</t>
    <phoneticPr fontId="24" type="noConversion"/>
  </si>
  <si>
    <t>도복장강관</t>
    <phoneticPr fontId="24" type="noConversion"/>
  </si>
  <si>
    <t>엑상에폭시</t>
    <phoneticPr fontId="24" type="noConversion"/>
  </si>
  <si>
    <t>-</t>
    <phoneticPr fontId="24" type="noConversion"/>
  </si>
  <si>
    <t>덕타일</t>
    <phoneticPr fontId="24" type="noConversion"/>
  </si>
  <si>
    <t>주철관</t>
    <phoneticPr fontId="24" type="noConversion"/>
  </si>
  <si>
    <t>Others</t>
    <phoneticPr fontId="24" type="noConversion"/>
  </si>
  <si>
    <t>스텐레스관</t>
    <phoneticPr fontId="24" type="noConversion"/>
  </si>
  <si>
    <t>동관</t>
    <phoneticPr fontId="24" type="noConversion"/>
  </si>
  <si>
    <t>steel</t>
    <phoneticPr fontId="5" type="noConversion"/>
  </si>
  <si>
    <t>아연도강관</t>
    <phoneticPr fontId="24" type="noConversion"/>
  </si>
  <si>
    <t>pe관</t>
    <phoneticPr fontId="24" type="noConversion"/>
  </si>
  <si>
    <t>pvc관</t>
    <phoneticPr fontId="24" type="noConversion"/>
  </si>
  <si>
    <t>8. 하수도 보급률</t>
    <phoneticPr fontId="8" type="noConversion"/>
  </si>
  <si>
    <t>Sewage Pipes</t>
    <phoneticPr fontId="4" type="noConversion"/>
  </si>
  <si>
    <t>합계 total</t>
    <phoneticPr fontId="24" type="noConversion"/>
  </si>
  <si>
    <t>자료 : 경기통계연보</t>
  </si>
  <si>
    <t>9. 하수도 사용료 부과</t>
    <phoneticPr fontId="3" type="noConversion"/>
  </si>
  <si>
    <r>
      <t>총인구 (A)</t>
    </r>
    <r>
      <rPr>
        <vertAlign val="superscript"/>
        <sz val="9"/>
        <rFont val="맑은 고딕"/>
        <family val="3"/>
        <charset val="129"/>
        <scheme val="minor"/>
      </rPr>
      <t>1)</t>
    </r>
    <phoneticPr fontId="5" type="noConversion"/>
  </si>
  <si>
    <r>
      <t>시설용량(㎥/일)</t>
    </r>
    <r>
      <rPr>
        <vertAlign val="superscript"/>
        <sz val="9"/>
        <rFont val="맑은 고딕"/>
        <family val="3"/>
        <charset val="129"/>
        <scheme val="minor"/>
      </rPr>
      <t>2)</t>
    </r>
    <phoneticPr fontId="5" type="noConversion"/>
  </si>
  <si>
    <r>
      <t>주 : 2007년부터 단위 m</t>
    </r>
    <r>
      <rPr>
        <vertAlign val="super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>에서 1,000m</t>
    </r>
    <r>
      <rPr>
        <vertAlign val="super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>로 변경</t>
    </r>
    <phoneticPr fontId="5" type="noConversion"/>
  </si>
  <si>
    <t>총괄원가</t>
    <phoneticPr fontId="4" type="noConversion"/>
  </si>
  <si>
    <t>Source : Statistical Yearbook of Gyeonggi</t>
  </si>
  <si>
    <t>Source : Statistical Yearbook of Gyeonggi</t>
    <phoneticPr fontId="24" type="noConversion"/>
  </si>
  <si>
    <t>-</t>
  </si>
  <si>
    <t>…</t>
    <phoneticPr fontId="24" type="noConversion"/>
  </si>
  <si>
    <t>미처리 인구</t>
    <phoneticPr fontId="24" type="noConversion"/>
  </si>
  <si>
    <t xml:space="preserve">Population without </t>
    <phoneticPr fontId="24" type="noConversion"/>
  </si>
  <si>
    <t xml:space="preserve">sewerage service </t>
    <phoneticPr fontId="24" type="noConversion"/>
  </si>
  <si>
    <t>Population with</t>
    <phoneticPr fontId="24" type="noConversion"/>
  </si>
  <si>
    <t>sewerage service</t>
    <phoneticPr fontId="24" type="noConversion"/>
  </si>
  <si>
    <t>자료 : 기후에너지과</t>
    <phoneticPr fontId="5" type="noConversion"/>
  </si>
  <si>
    <t>공공용
(업무용)</t>
    <phoneticPr fontId="5" type="noConversion"/>
  </si>
  <si>
    <t>욕탕용</t>
    <phoneticPr fontId="59" type="noConversion"/>
  </si>
  <si>
    <t>기타</t>
    <phoneticPr fontId="59" type="noConversion"/>
  </si>
  <si>
    <t>Others</t>
    <phoneticPr fontId="5" type="noConversion"/>
  </si>
  <si>
    <t>Others</t>
    <phoneticPr fontId="59" type="noConversion"/>
  </si>
  <si>
    <t>Bath-house</t>
    <phoneticPr fontId="5" type="noConversion"/>
  </si>
  <si>
    <t>욕탕용
(욕탕1종(대중탕용)
+욕탕2종)</t>
    <phoneticPr fontId="5" type="noConversion"/>
  </si>
  <si>
    <t>일반용
（영업용）</t>
    <phoneticPr fontId="5" type="noConversion"/>
  </si>
  <si>
    <t>공공용</t>
    <phoneticPr fontId="59" type="noConversion"/>
  </si>
  <si>
    <t>(업무용)</t>
    <phoneticPr fontId="59" type="noConversion"/>
  </si>
  <si>
    <t>일반용</t>
    <phoneticPr fontId="59" type="noConversion"/>
  </si>
  <si>
    <t>(영업용)</t>
    <phoneticPr fontId="59" type="noConversion"/>
  </si>
  <si>
    <t>(욕탕1종(대중탕용)</t>
    <phoneticPr fontId="59" type="noConversion"/>
  </si>
  <si>
    <t>+욕탕2종)</t>
    <phoneticPr fontId="59" type="noConversion"/>
  </si>
  <si>
    <t>(산업 및 공업용</t>
    <phoneticPr fontId="59" type="noConversion"/>
  </si>
  <si>
    <t>+기타업종)</t>
    <phoneticPr fontId="59" type="noConversion"/>
  </si>
  <si>
    <t>Residential</t>
    <phoneticPr fontId="5" type="noConversion"/>
  </si>
  <si>
    <t>General</t>
    <phoneticPr fontId="5" type="noConversion"/>
  </si>
  <si>
    <t>기타
（산업및공업용＋
기타업종）</t>
    <phoneticPr fontId="5" type="noConversion"/>
  </si>
  <si>
    <t>합류식(m)   Unclassified pipe</t>
    <phoneticPr fontId="4" type="noConversion"/>
  </si>
  <si>
    <t>Unit : ㎢, m, number</t>
    <phoneticPr fontId="7" type="noConversion"/>
  </si>
  <si>
    <t>분류식(m)  Classified pipe</t>
    <phoneticPr fontId="7" type="noConversion"/>
  </si>
  <si>
    <t>계획연장 Planned length</t>
    <phoneticPr fontId="7" type="noConversion"/>
  </si>
  <si>
    <t>시설연장 Constructed length</t>
    <phoneticPr fontId="7" type="noConversion"/>
  </si>
  <si>
    <t xml:space="preserve">                      가정용            
Residential</t>
    <phoneticPr fontId="59" type="noConversion"/>
  </si>
  <si>
    <t>욕탕용
(욕탕1종
(대중탕용)
+욕탕2종)
Bath-house</t>
    <phoneticPr fontId="59" type="noConversion"/>
  </si>
  <si>
    <r>
      <t xml:space="preserve">                    공공용</t>
    </r>
    <r>
      <rPr>
        <vertAlign val="superscript"/>
        <sz val="9"/>
        <rFont val="맑은 고딕"/>
        <family val="3"/>
        <charset val="129"/>
      </rPr>
      <t>1)</t>
    </r>
    <r>
      <rPr>
        <sz val="9"/>
        <rFont val="맑은 고딕"/>
        <family val="3"/>
        <charset val="129"/>
      </rPr>
      <t xml:space="preserve">         (업무용Public(Office)</t>
    </r>
    <phoneticPr fontId="59" type="noConversion"/>
  </si>
  <si>
    <t xml:space="preserve">                    영업용
(일반용)     General</t>
    <phoneticPr fontId="59" type="noConversion"/>
  </si>
  <si>
    <t xml:space="preserve">                   산업 및
공업용
Industrial</t>
    <phoneticPr fontId="59" type="noConversion"/>
  </si>
  <si>
    <t>기타           Others</t>
    <phoneticPr fontId="59" type="noConversion"/>
  </si>
  <si>
    <t>주 1) 총인구(주민등록+외국인)</t>
    <phoneticPr fontId="24" type="noConversion"/>
  </si>
  <si>
    <t xml:space="preserve">    2) 광역정수장+지방정수장 용량</t>
    <phoneticPr fontId="24" type="noConversion"/>
  </si>
  <si>
    <t xml:space="preserve"> 주  : 1) ~2018년 : 일반용 = 업무용+영업용+일반용 / 2019년~ : 일반용을 공공용(업무용)과 영업용(일반용 포함)으로 분리  </t>
    <phoneticPr fontId="59" type="noConversion"/>
  </si>
  <si>
    <t>20155,6</t>
    <phoneticPr fontId="24" type="noConversion"/>
  </si>
  <si>
    <t>단위 : 명, %</t>
    <phoneticPr fontId="8" type="noConversion"/>
  </si>
  <si>
    <t>Unit : Person, %</t>
    <phoneticPr fontId="8" type="noConversion"/>
  </si>
  <si>
    <t>단위 : ㎢, m, 개소</t>
    <phoneticPr fontId="59" type="noConversion"/>
  </si>
  <si>
    <t>10. 하 수 관 거(10-1)</t>
    <phoneticPr fontId="7" type="noConversion"/>
  </si>
  <si>
    <t>10. 하 수 관 거(10-2)</t>
    <phoneticPr fontId="7" type="noConversion"/>
  </si>
  <si>
    <t>주 1) 단위 변경 km &gt; m (2022~)</t>
    <phoneticPr fontId="5" type="noConversion"/>
  </si>
  <si>
    <r>
      <t>시설연장(m)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</si>
  <si>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r>
      <t>계획연장(m)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</si>
  <si>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t>단위 : 명, 개별</t>
    <phoneticPr fontId="24" type="noConversion"/>
  </si>
  <si>
    <t>PVC관</t>
    <phoneticPr fontId="59" type="noConversion"/>
  </si>
  <si>
    <t>내충격수도관</t>
    <phoneticPr fontId="59" type="noConversion"/>
  </si>
  <si>
    <t>PE관</t>
    <phoneticPr fontId="59" type="noConversion"/>
  </si>
  <si>
    <t>(도수관)</t>
    <phoneticPr fontId="59" type="noConversion"/>
  </si>
  <si>
    <t>HI-VP</t>
  </si>
  <si>
    <t xml:space="preserve">       2) 2023년 항목명 및 단위 변경: 연간부과량(천톤)→연간조정량(㎥), 부과액(백만원)→하수도사용료수익(원), 평균단가(원/톤)→㎥당 요금(원/㎥), 총괄원가(백만원→원), 총괄단위원가(원/톤)→㎥당 원가(원/㎥)</t>
    <phoneticPr fontId="24" type="noConversion"/>
  </si>
  <si>
    <t>연간조정량</t>
    <phoneticPr fontId="4" type="noConversion"/>
  </si>
  <si>
    <t>(㎥)</t>
    <phoneticPr fontId="4" type="noConversion"/>
  </si>
  <si>
    <t>하수도사용료수익</t>
    <phoneticPr fontId="4" type="noConversion"/>
  </si>
  <si>
    <t>(원)</t>
    <phoneticPr fontId="4" type="noConversion"/>
  </si>
  <si>
    <t>㎥당 요금</t>
    <phoneticPr fontId="4" type="noConversion"/>
  </si>
  <si>
    <t>(원/㎥)</t>
    <phoneticPr fontId="4" type="noConversion"/>
  </si>
  <si>
    <t>C=(B/A)</t>
    <phoneticPr fontId="4" type="noConversion"/>
  </si>
  <si>
    <t>㎥당 원가</t>
    <phoneticPr fontId="4" type="noConversion"/>
  </si>
  <si>
    <t>E=(D/A)</t>
    <phoneticPr fontId="4" type="noConversion"/>
  </si>
  <si>
    <t>흉관</t>
    <phoneticPr fontId="24" type="noConversion"/>
  </si>
  <si>
    <t>Hume pipe</t>
    <phoneticPr fontId="24" type="noConversion"/>
  </si>
  <si>
    <t>Electric Power Consumption by Industry Type</t>
    <phoneticPr fontId="27" type="noConversion"/>
  </si>
  <si>
    <t>Leather, luggage and footwear</t>
    <phoneticPr fontId="24" type="noConversion"/>
  </si>
  <si>
    <t>Other
Non-metallic
mineral</t>
    <phoneticPr fontId="5" type="noConversion"/>
  </si>
  <si>
    <t>Water Supply Service</t>
    <phoneticPr fontId="5" type="noConversion"/>
  </si>
  <si>
    <t>Daily water</t>
    <phoneticPr fontId="24" type="noConversion"/>
  </si>
  <si>
    <t>supply per person</t>
    <phoneticPr fontId="24" type="noConversion"/>
  </si>
  <si>
    <t>(송수관)</t>
    <phoneticPr fontId="59" type="noConversion"/>
  </si>
  <si>
    <t>(급수관)</t>
    <phoneticPr fontId="59" type="noConversion"/>
  </si>
  <si>
    <t>(배수관)</t>
    <phoneticPr fontId="59" type="noConversion"/>
  </si>
  <si>
    <t>Water Supply Pipes</t>
    <phoneticPr fontId="5" type="noConversion"/>
  </si>
  <si>
    <t>Sewage system</t>
    <phoneticPr fontId="24" type="noConversion"/>
  </si>
  <si>
    <t>Population connected to public sewerage facilities</t>
    <phoneticPr fontId="24" type="noConversion"/>
  </si>
  <si>
    <t>Sewerage Service Charges</t>
    <phoneticPr fontId="3" type="noConversion"/>
  </si>
  <si>
    <t>Rain·Waste</t>
    <phoneticPr fontId="24" type="noConversion"/>
  </si>
  <si>
    <t>water inlet</t>
    <phoneticPr fontId="24" type="noConversion"/>
  </si>
  <si>
    <t>업종별 하수사용료     Sewerage service charges by use</t>
    <phoneticPr fontId="4" type="noConversion"/>
  </si>
  <si>
    <t xml:space="preserve"> 음료</t>
    <phoneticPr fontId="24" type="noConversion"/>
  </si>
  <si>
    <t>Beverages</t>
    <phoneticPr fontId="24" type="noConversion"/>
  </si>
  <si>
    <t>의료용 물질,
의약품</t>
    <phoneticPr fontId="24" type="noConversion"/>
  </si>
  <si>
    <t>조립금속제품
(기계및가구제외)</t>
    <phoneticPr fontId="5" type="noConversion"/>
  </si>
  <si>
    <t>Fabricated
metal products
(except machinery and furniture)</t>
    <phoneticPr fontId="5" type="noConversion"/>
  </si>
  <si>
    <t>전기장비</t>
    <phoneticPr fontId="24" type="noConversion"/>
  </si>
  <si>
    <t>Electrical equipment</t>
    <phoneticPr fontId="24" type="noConversion"/>
  </si>
  <si>
    <t xml:space="preserve">가구 </t>
    <phoneticPr fontId="27" type="noConversion"/>
  </si>
  <si>
    <t xml:space="preserve">Furniture
 </t>
    <phoneticPr fontId="27" type="noConversion"/>
  </si>
  <si>
    <t>Pharmaceuticals, medicinal chemical and botanical products</t>
    <phoneticPr fontId="24" type="noConversion"/>
  </si>
  <si>
    <t>기타 제품</t>
    <phoneticPr fontId="24" type="noConversion"/>
  </si>
  <si>
    <t>산업용기계,
장비수리업</t>
    <phoneticPr fontId="24" type="noConversion"/>
  </si>
  <si>
    <t>Maintenance and repair services of industrial machinery and equipment</t>
    <phoneticPr fontId="24" type="noConversion"/>
  </si>
  <si>
    <t>Other manufacturing</t>
    <phoneticPr fontId="24" type="noConversion"/>
  </si>
  <si>
    <t>주: 2024년 표항목 부분 수정</t>
    <phoneticPr fontId="24" type="noConversion"/>
  </si>
  <si>
    <t>식료품</t>
    <phoneticPr fontId="5" type="noConversion"/>
  </si>
  <si>
    <t>Food
Products</t>
    <phoneticPr fontId="5" type="noConversion"/>
  </si>
  <si>
    <t>Tobacco
 Products</t>
    <phoneticPr fontId="27" type="noConversion"/>
  </si>
  <si>
    <t>wearing apparel,
Clothing
accessories and
fur Articles</t>
    <phoneticPr fontId="27" type="noConversion"/>
  </si>
  <si>
    <t>코크스, 연탄,
석유정제품</t>
    <phoneticPr fontId="5" type="noConversion"/>
  </si>
  <si>
    <t>도 시 가 스  City gas</t>
    <phoneticPr fontId="5" type="noConversion"/>
  </si>
  <si>
    <t>배수관   Water drain pipe</t>
    <phoneticPr fontId="5" type="noConversion"/>
  </si>
  <si>
    <t>6. 급 수 사 용 량
Water Consumption by Use</t>
    <phoneticPr fontId="24" type="noConversion"/>
  </si>
  <si>
    <t>7. 급수 사용료 부과
Water Usage Charges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</si>
</sst>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1" formatCode="_-* #,##0_-;\-* #,##0_-;_-* &quot;-&quot;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_ * #,##0.0_ ;_ * \-#,##0.0_ ;_ * &quot;-&quot;_ ;_ @_ "/>
    <numFmt numFmtId="183" formatCode="#,##0.0"/>
    <numFmt numFmtId="184" formatCode="0.0"/>
    <numFmt numFmtId="185" formatCode="#,##0_);[Red]\(#,##0\)"/>
    <numFmt numFmtId="186" formatCode="#,##0.0_ "/>
    <numFmt numFmtId="187" formatCode="#,##0;\-#,##0;&quot;-&quot;;@"/>
    <numFmt numFmtId="188" formatCode="#,##0.0;\-#,##0.0;&quot;-&quot;;@"/>
    <numFmt numFmtId="189" formatCode="&quot;$&quot;#,##0_);[Red]\(&quot;$&quot;#,##0\)"/>
    <numFmt numFmtId="190" formatCode="&quot;$&quot;#,##0.00_);[Red]\(&quot;$&quot;#,##0.00\)"/>
    <numFmt numFmtId="191" formatCode="_(&quot;$&quot;* #,##0_);_(&quot;$&quot;* \(#,##0\);_(&quot;$&quot;* &quot;-&quot;_);_(@_)"/>
    <numFmt numFmtId="192" formatCode="_(&quot;$&quot;* #,##0.00_);_(&quot;$&quot;* \(#,##0.00\);_(&quot;$&quot;* &quot;-&quot;??_);_(@_)"/>
    <numFmt numFmtId="193" formatCode="#,##0;[Red]&quot;-&quot;#,##0"/>
    <numFmt numFmtId="194" formatCode="#,##0.00;[Red]&quot;-&quot;#,##0.00"/>
    <numFmt numFmtId="195" formatCode="0_ "/>
    <numFmt numFmtId="196" formatCode="0.0_);[Red]\(0.0\)"/>
    <numFmt numFmtId="197" formatCode="#,##0_ "/>
    <numFmt numFmtId="198" formatCode="0.0%"/>
    <numFmt numFmtId="199" formatCode="#,##0\ ;\-#,##0\ ;&quot;-&quot;\ ;@"/>
    <numFmt numFmtId="200" formatCode="#,###,"/>
    <numFmt numFmtId="201" formatCode="#,##0.0_);[Red]\(#,##0.0\)"/>
    <numFmt numFmtId="202" formatCode="_-* #,##0.0_-;\-* #,##0.0_-;_-* &quot;-&quot;?_-;_-@_-"/>
  </numFmts>
  <fonts count="73">
    <font>
      <sz val="12"/>
      <name val="바탕체"/>
      <family val="1"/>
      <charset val="129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8"/>
      <name val="Arial Narrow"/>
      <family val="2"/>
    </font>
    <font>
      <b/>
      <sz val="18"/>
      <name val="궁서체"/>
      <family val="1"/>
      <charset val="129"/>
    </font>
    <font>
      <sz val="8"/>
      <name val="바탕"/>
      <family val="1"/>
      <charset val="129"/>
    </font>
    <font>
      <sz val="10"/>
      <name val="Arial"/>
      <family val="2"/>
    </font>
    <font>
      <b/>
      <sz val="14"/>
      <name val="바탕체"/>
      <family val="1"/>
      <charset val="129"/>
    </font>
    <font>
      <sz val="8.5"/>
      <name val="바탕체"/>
      <family val="1"/>
      <charset val="129"/>
    </font>
    <font>
      <sz val="12"/>
      <name val="¸íÁ¶"/>
      <family val="3"/>
      <charset val="129"/>
    </font>
    <font>
      <sz val="12"/>
      <name val="뼻뮝"/>
      <family val="1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바탕체"/>
      <family val="1"/>
      <charset val="129"/>
    </font>
    <font>
      <sz val="9"/>
      <name val="바탕체"/>
      <family val="1"/>
      <charset val="129"/>
    </font>
    <font>
      <sz val="8"/>
      <name val="바탕체"/>
      <family val="1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4"/>
      <name val="Arial Narrow"/>
      <family val="2"/>
    </font>
    <font>
      <sz val="10"/>
      <name val="바탕"/>
      <family val="1"/>
      <charset val="129"/>
    </font>
    <font>
      <sz val="12"/>
      <name val="바탕"/>
      <family val="1"/>
      <charset val="129"/>
    </font>
    <font>
      <b/>
      <sz val="10"/>
      <name val="바탕"/>
      <family val="1"/>
      <charset val="129"/>
    </font>
    <font>
      <b/>
      <sz val="12"/>
      <name val="바탕"/>
      <family val="1"/>
      <charset val="129"/>
    </font>
    <font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b/>
      <sz val="9"/>
      <color theme="1"/>
      <name val="굴림"/>
      <family val="3"/>
      <charset val="129"/>
    </font>
    <font>
      <b/>
      <sz val="10"/>
      <name val="맑은 고딕"/>
      <family val="3"/>
      <charset val="129"/>
      <scheme val="major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vertAlign val="superscript"/>
      <sz val="9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6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b/>
      <sz val="16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sz val="9"/>
      <color theme="1"/>
      <name val="굴림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11"/>
      <color rgb="FFFF0000"/>
      <name val="바탕"/>
      <family val="1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rgb="FFCFD7DD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hair">
        <color indexed="64"/>
      </right>
      <top style="thin">
        <color theme="0" tint="-0.24997711111789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249977111117893"/>
      </right>
      <top style="hair">
        <color indexed="64"/>
      </top>
      <bottom style="thin">
        <color indexed="64"/>
      </bottom>
      <diagonal/>
    </border>
    <border>
      <left style="thin">
        <color theme="0" tint="-0.249977111117893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hair">
        <color indexed="64"/>
      </left>
      <right style="hair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80">
    <xf numFmtId="0" fontId="0" fillId="0" borderId="0"/>
    <xf numFmtId="0" fontId="10" fillId="0" borderId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Protection="0"/>
    <xf numFmtId="179" fontId="1" fillId="0" borderId="0" applyProtection="0"/>
    <xf numFmtId="0" fontId="1" fillId="0" borderId="0" applyProtection="0"/>
    <xf numFmtId="181" fontId="1" fillId="0" borderId="0" applyFont="0" applyFill="0" applyBorder="0" applyAlignment="0" applyProtection="0"/>
    <xf numFmtId="0" fontId="33" fillId="0" borderId="0">
      <alignment vertical="center"/>
    </xf>
    <xf numFmtId="0" fontId="1" fillId="0" borderId="0" applyProtection="0"/>
    <xf numFmtId="0" fontId="2" fillId="0" borderId="0"/>
    <xf numFmtId="0" fontId="9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2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76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9" fillId="0" borderId="0" applyFont="0" applyFill="0" applyBorder="0" applyAlignment="0" applyProtection="0"/>
    <xf numFmtId="193" fontId="11" fillId="0" borderId="0" applyFont="0" applyFill="0" applyBorder="0" applyAlignment="0" applyProtection="0"/>
    <xf numFmtId="179" fontId="12" fillId="0" borderId="0" applyFont="0" applyFill="0" applyBorder="0" applyAlignment="0" applyProtection="0"/>
    <xf numFmtId="193" fontId="11" fillId="0" borderId="0" applyFont="0" applyFill="0" applyBorder="0" applyAlignment="0" applyProtection="0"/>
    <xf numFmtId="179" fontId="12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9" fillId="0" borderId="0" applyFont="0" applyFill="0" applyBorder="0" applyAlignment="0" applyProtection="0"/>
    <xf numFmtId="194" fontId="11" fillId="0" borderId="0" applyFont="0" applyFill="0" applyBorder="0" applyAlignment="0" applyProtection="0"/>
    <xf numFmtId="181" fontId="12" fillId="0" borderId="0" applyFont="0" applyFill="0" applyBorder="0" applyAlignment="0" applyProtection="0"/>
    <xf numFmtId="194" fontId="11" fillId="0" borderId="0" applyFont="0" applyFill="0" applyBorder="0" applyAlignment="0" applyProtection="0"/>
    <xf numFmtId="181" fontId="12" fillId="0" borderId="0" applyFont="0" applyFill="0" applyBorder="0" applyAlignment="0" applyProtection="0"/>
    <xf numFmtId="40" fontId="13" fillId="0" borderId="0" applyFont="0" applyFill="0" applyBorder="0" applyAlignment="0" applyProtection="0"/>
    <xf numFmtId="4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/>
    <xf numFmtId="0" fontId="9" fillId="0" borderId="0"/>
    <xf numFmtId="0" fontId="11" fillId="0" borderId="0"/>
    <xf numFmtId="0" fontId="12" fillId="0" borderId="0"/>
    <xf numFmtId="0" fontId="11" fillId="0" borderId="0"/>
    <xf numFmtId="0" fontId="14" fillId="0" borderId="0"/>
    <xf numFmtId="0" fontId="16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6" fillId="0" borderId="0"/>
    <xf numFmtId="0" fontId="12" fillId="0" borderId="0"/>
    <xf numFmtId="0" fontId="17" fillId="0" borderId="0"/>
    <xf numFmtId="0" fontId="18" fillId="0" borderId="0"/>
    <xf numFmtId="0" fontId="15" fillId="0" borderId="0"/>
    <xf numFmtId="0" fontId="15" fillId="0" borderId="0"/>
    <xf numFmtId="0" fontId="17" fillId="0" borderId="0"/>
    <xf numFmtId="0" fontId="18" fillId="0" borderId="0"/>
    <xf numFmtId="0" fontId="13" fillId="0" borderId="0"/>
    <xf numFmtId="0" fontId="14" fillId="0" borderId="0"/>
    <xf numFmtId="17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19" fillId="0" borderId="0" applyFill="0" applyBorder="0" applyAlignment="0" applyProtection="0"/>
    <xf numFmtId="2" fontId="19" fillId="0" borderId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0"/>
    <xf numFmtId="0" fontId="19" fillId="0" borderId="3" applyNumberFormat="0" applyFill="0" applyAlignment="0" applyProtection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35" fillId="0" borderId="0"/>
    <xf numFmtId="0" fontId="57" fillId="0" borderId="0"/>
    <xf numFmtId="179" fontId="1" fillId="0" borderId="0" applyFont="0" applyFill="0" applyBorder="0" applyAlignment="0" applyProtection="0"/>
    <xf numFmtId="0" fontId="33" fillId="0" borderId="0">
      <alignment vertical="center"/>
    </xf>
  </cellStyleXfs>
  <cellXfs count="661">
    <xf numFmtId="0" fontId="0" fillId="0" borderId="0" xfId="0"/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 shrinkToFit="1"/>
    </xf>
    <xf numFmtId="179" fontId="24" fillId="0" borderId="0" xfId="5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5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25" fillId="0" borderId="0" xfId="0" applyFont="1"/>
    <xf numFmtId="0" fontId="26" fillId="0" borderId="0" xfId="0" applyFont="1"/>
    <xf numFmtId="0" fontId="1" fillId="0" borderId="0" xfId="0" applyFont="1"/>
    <xf numFmtId="3" fontId="1" fillId="0" borderId="0" xfId="0" applyNumberFormat="1" applyFont="1"/>
    <xf numFmtId="3" fontId="34" fillId="0" borderId="8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Continuous" vertical="top"/>
    </xf>
    <xf numFmtId="3" fontId="36" fillId="0" borderId="0" xfId="0" applyNumberFormat="1" applyFont="1" applyAlignment="1">
      <alignment horizontal="centerContinuous" vertical="top"/>
    </xf>
    <xf numFmtId="183" fontId="36" fillId="0" borderId="0" xfId="0" applyNumberFormat="1" applyFont="1" applyAlignment="1">
      <alignment horizontal="centerContinuous" vertical="top"/>
    </xf>
    <xf numFmtId="0" fontId="37" fillId="0" borderId="0" xfId="0" applyFont="1" applyAlignment="1">
      <alignment vertical="top"/>
    </xf>
    <xf numFmtId="0" fontId="38" fillId="0" borderId="0" xfId="0" applyFont="1" applyAlignment="1">
      <alignment horizontal="centerContinuous"/>
    </xf>
    <xf numFmtId="3" fontId="38" fillId="0" borderId="0" xfId="0" applyNumberFormat="1" applyFont="1" applyAlignment="1">
      <alignment horizontal="centerContinuous"/>
    </xf>
    <xf numFmtId="183" fontId="38" fillId="0" borderId="0" xfId="0" applyNumberFormat="1" applyFont="1" applyAlignment="1">
      <alignment horizontal="centerContinuous"/>
    </xf>
    <xf numFmtId="0" fontId="38" fillId="0" borderId="0" xfId="0" applyFont="1"/>
    <xf numFmtId="0" fontId="39" fillId="0" borderId="4" xfId="0" applyFont="1" applyBorder="1"/>
    <xf numFmtId="3" fontId="39" fillId="0" borderId="4" xfId="0" applyNumberFormat="1" applyFont="1" applyBorder="1"/>
    <xf numFmtId="183" fontId="39" fillId="0" borderId="4" xfId="0" applyNumberFormat="1" applyFont="1" applyBorder="1"/>
    <xf numFmtId="3" fontId="39" fillId="0" borderId="4" xfId="0" applyNumberFormat="1" applyFont="1" applyBorder="1" applyAlignment="1">
      <alignment horizontal="center"/>
    </xf>
    <xf numFmtId="3" fontId="39" fillId="0" borderId="4" xfId="0" applyNumberFormat="1" applyFont="1" applyBorder="1" applyAlignment="1">
      <alignment horizontal="right"/>
    </xf>
    <xf numFmtId="0" fontId="39" fillId="0" borderId="4" xfId="0" applyFont="1" applyBorder="1" applyAlignment="1">
      <alignment horizontal="right"/>
    </xf>
    <xf numFmtId="0" fontId="34" fillId="0" borderId="0" xfId="0" applyFont="1"/>
    <xf numFmtId="3" fontId="34" fillId="0" borderId="22" xfId="0" applyNumberFormat="1" applyFont="1" applyBorder="1" applyAlignment="1">
      <alignment horizontal="fill" vertical="center"/>
    </xf>
    <xf numFmtId="3" fontId="34" fillId="0" borderId="0" xfId="0" applyNumberFormat="1" applyFont="1" applyAlignment="1">
      <alignment horizontal="centerContinuous" vertical="center" wrapText="1"/>
    </xf>
    <xf numFmtId="3" fontId="34" fillId="0" borderId="10" xfId="0" applyNumberFormat="1" applyFont="1" applyBorder="1" applyAlignment="1">
      <alignment horizontal="centerContinuous" vertical="center" shrinkToFit="1"/>
    </xf>
    <xf numFmtId="3" fontId="34" fillId="0" borderId="6" xfId="0" applyNumberFormat="1" applyFont="1" applyBorder="1" applyAlignment="1">
      <alignment horizontal="centerContinuous" vertical="center" shrinkToFit="1"/>
    </xf>
    <xf numFmtId="0" fontId="34" fillId="0" borderId="7" xfId="0" applyFont="1" applyBorder="1" applyAlignment="1">
      <alignment horizontal="centerContinuous" vertical="center" shrinkToFit="1"/>
    </xf>
    <xf numFmtId="3" fontId="34" fillId="0" borderId="7" xfId="0" applyNumberFormat="1" applyFont="1" applyBorder="1" applyAlignment="1">
      <alignment horizontal="centerContinuous" vertical="center" shrinkToFit="1"/>
    </xf>
    <xf numFmtId="3" fontId="34" fillId="0" borderId="9" xfId="0" applyNumberFormat="1" applyFont="1" applyBorder="1" applyAlignment="1">
      <alignment horizontal="center" vertical="center" shrinkToFit="1"/>
    </xf>
    <xf numFmtId="0" fontId="34" fillId="0" borderId="0" xfId="0" applyFont="1" applyAlignment="1">
      <alignment shrinkToFit="1"/>
    </xf>
    <xf numFmtId="0" fontId="39" fillId="0" borderId="0" xfId="0" applyFont="1" applyAlignment="1">
      <alignment vertical="center"/>
    </xf>
    <xf numFmtId="3" fontId="39" fillId="0" borderId="0" xfId="0" applyNumberFormat="1" applyFont="1" applyAlignment="1">
      <alignment horizontal="right" vertical="center"/>
    </xf>
    <xf numFmtId="183" fontId="39" fillId="0" borderId="0" xfId="0" applyNumberFormat="1" applyFont="1" applyAlignment="1">
      <alignment horizontal="right" vertical="center"/>
    </xf>
    <xf numFmtId="184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3" fontId="40" fillId="0" borderId="0" xfId="0" applyNumberFormat="1" applyFont="1" applyAlignment="1">
      <alignment horizontal="right"/>
    </xf>
    <xf numFmtId="183" fontId="40" fillId="0" borderId="0" xfId="0" applyNumberFormat="1" applyFont="1" applyAlignment="1">
      <alignment horizontal="right"/>
    </xf>
    <xf numFmtId="184" fontId="40" fillId="0" borderId="0" xfId="0" applyNumberFormat="1" applyFont="1" applyAlignment="1">
      <alignment horizontal="center"/>
    </xf>
    <xf numFmtId="0" fontId="40" fillId="0" borderId="0" xfId="0" applyFont="1"/>
    <xf numFmtId="3" fontId="40" fillId="0" borderId="0" xfId="0" applyNumberFormat="1" applyFont="1"/>
    <xf numFmtId="183" fontId="40" fillId="0" borderId="0" xfId="0" applyNumberFormat="1" applyFont="1"/>
    <xf numFmtId="3" fontId="40" fillId="0" borderId="0" xfId="0" applyNumberFormat="1" applyFont="1" applyAlignment="1">
      <alignment horizontal="center"/>
    </xf>
    <xf numFmtId="0" fontId="44" fillId="0" borderId="4" xfId="0" applyFont="1" applyBorder="1" applyAlignment="1">
      <alignment horizontal="left"/>
    </xf>
    <xf numFmtId="0" fontId="44" fillId="0" borderId="4" xfId="0" applyFont="1" applyBorder="1" applyAlignment="1">
      <alignment horizontal="centerContinuous"/>
    </xf>
    <xf numFmtId="0" fontId="44" fillId="0" borderId="4" xfId="0" applyFont="1" applyBorder="1"/>
    <xf numFmtId="0" fontId="44" fillId="0" borderId="4" xfId="0" applyFont="1" applyBorder="1" applyAlignment="1">
      <alignment horizontal="right"/>
    </xf>
    <xf numFmtId="3" fontId="44" fillId="0" borderId="9" xfId="0" applyNumberFormat="1" applyFont="1" applyBorder="1" applyAlignment="1">
      <alignment horizontal="centerContinuous" vertical="center"/>
    </xf>
    <xf numFmtId="3" fontId="44" fillId="0" borderId="7" xfId="0" applyNumberFormat="1" applyFont="1" applyBorder="1" applyAlignment="1">
      <alignment horizontal="centerContinuous" vertical="center"/>
    </xf>
    <xf numFmtId="3" fontId="44" fillId="0" borderId="13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Continuous" vertical="center"/>
    </xf>
    <xf numFmtId="3" fontId="44" fillId="0" borderId="15" xfId="0" applyNumberFormat="1" applyFont="1" applyBorder="1" applyAlignment="1">
      <alignment horizontal="centerContinuous" vertical="center"/>
    </xf>
    <xf numFmtId="3" fontId="44" fillId="0" borderId="15" xfId="0" applyNumberFormat="1" applyFont="1" applyBorder="1" applyAlignment="1">
      <alignment horizontal="center" vertical="center"/>
    </xf>
    <xf numFmtId="3" fontId="44" fillId="0" borderId="10" xfId="0" applyNumberFormat="1" applyFont="1" applyBorder="1" applyAlignment="1">
      <alignment horizontal="center" vertical="center" shrinkToFit="1"/>
    </xf>
    <xf numFmtId="0" fontId="44" fillId="0" borderId="5" xfId="0" quotePrefix="1" applyFont="1" applyBorder="1" applyAlignment="1">
      <alignment horizontal="center" vertical="center"/>
    </xf>
    <xf numFmtId="179" fontId="44" fillId="0" borderId="0" xfId="2" applyFont="1" applyBorder="1" applyAlignment="1">
      <alignment horizontal="right" vertical="center"/>
    </xf>
    <xf numFmtId="0" fontId="44" fillId="0" borderId="8" xfId="0" quotePrefix="1" applyFont="1" applyBorder="1" applyAlignment="1">
      <alignment horizontal="center" vertical="center"/>
    </xf>
    <xf numFmtId="179" fontId="44" fillId="0" borderId="8" xfId="2" quotePrefix="1" applyFont="1" applyBorder="1" applyAlignment="1">
      <alignment horizontal="right" vertical="center"/>
    </xf>
    <xf numFmtId="182" fontId="44" fillId="0" borderId="0" xfId="2" applyNumberFormat="1" applyFont="1" applyBorder="1" applyAlignment="1">
      <alignment horizontal="right" vertical="center"/>
    </xf>
    <xf numFmtId="179" fontId="44" fillId="0" borderId="0" xfId="2" applyFont="1" applyFill="1" applyBorder="1" applyAlignment="1">
      <alignment horizontal="right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right" vertical="center"/>
    </xf>
    <xf numFmtId="0" fontId="38" fillId="0" borderId="0" xfId="0" applyFont="1" applyAlignment="1">
      <alignment horizontal="centerContinuous" vertical="top"/>
    </xf>
    <xf numFmtId="3" fontId="38" fillId="0" borderId="0" xfId="0" applyNumberFormat="1" applyFont="1" applyAlignment="1">
      <alignment horizontal="centerContinuous" vertical="top"/>
    </xf>
    <xf numFmtId="0" fontId="39" fillId="0" borderId="0" xfId="11" applyFont="1" applyAlignment="1">
      <alignment vertical="center"/>
    </xf>
    <xf numFmtId="3" fontId="39" fillId="0" borderId="0" xfId="0" applyNumberFormat="1" applyFont="1" applyAlignment="1">
      <alignment vertical="center"/>
    </xf>
    <xf numFmtId="0" fontId="39" fillId="0" borderId="0" xfId="0" applyFont="1" applyAlignment="1">
      <alignment horizontal="right" vertical="center"/>
    </xf>
    <xf numFmtId="3" fontId="34" fillId="0" borderId="23" xfId="0" applyNumberFormat="1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8" xfId="0" applyNumberFormat="1" applyFont="1" applyBorder="1" applyAlignment="1">
      <alignment horizontal="centerContinuous" vertical="center"/>
    </xf>
    <xf numFmtId="3" fontId="34" fillId="0" borderId="22" xfId="0" applyNumberFormat="1" applyFont="1" applyBorder="1" applyAlignment="1">
      <alignment horizontal="centerContinuous" vertical="center"/>
    </xf>
    <xf numFmtId="3" fontId="34" fillId="0" borderId="22" xfId="0" applyNumberFormat="1" applyFont="1" applyBorder="1" applyAlignment="1">
      <alignment horizontal="center" vertical="center" shrinkToFit="1"/>
    </xf>
    <xf numFmtId="3" fontId="34" fillId="0" borderId="9" xfId="0" applyNumberFormat="1" applyFont="1" applyBorder="1" applyAlignment="1">
      <alignment horizontal="centerContinuous" vertical="center"/>
    </xf>
    <xf numFmtId="3" fontId="34" fillId="0" borderId="10" xfId="0" applyNumberFormat="1" applyFont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Continuous" vertical="center"/>
    </xf>
    <xf numFmtId="179" fontId="34" fillId="0" borderId="0" xfId="2" applyFont="1" applyFill="1" applyBorder="1" applyAlignment="1">
      <alignment vertical="center"/>
    </xf>
    <xf numFmtId="182" fontId="34" fillId="0" borderId="0" xfId="2" applyNumberFormat="1" applyFont="1" applyBorder="1" applyAlignment="1">
      <alignment vertical="center"/>
    </xf>
    <xf numFmtId="3" fontId="34" fillId="0" borderId="0" xfId="2" applyNumberFormat="1" applyFont="1" applyBorder="1" applyAlignment="1">
      <alignment vertical="center"/>
    </xf>
    <xf numFmtId="3" fontId="34" fillId="0" borderId="0" xfId="2" applyNumberFormat="1" applyFont="1" applyFill="1" applyBorder="1" applyAlignment="1">
      <alignment vertical="center"/>
    </xf>
    <xf numFmtId="179" fontId="34" fillId="0" borderId="0" xfId="2" applyFont="1" applyBorder="1" applyAlignment="1">
      <alignment horizontal="right" vertical="center"/>
    </xf>
    <xf numFmtId="179" fontId="34" fillId="0" borderId="0" xfId="2" applyFont="1" applyBorder="1" applyAlignment="1">
      <alignment vertical="center"/>
    </xf>
    <xf numFmtId="0" fontId="34" fillId="0" borderId="5" xfId="0" quotePrefix="1" applyFont="1" applyBorder="1" applyAlignment="1">
      <alignment horizontal="center" vertical="center"/>
    </xf>
    <xf numFmtId="0" fontId="34" fillId="0" borderId="8" xfId="0" quotePrefix="1" applyFont="1" applyBorder="1" applyAlignment="1">
      <alignment horizontal="center" vertical="center"/>
    </xf>
    <xf numFmtId="3" fontId="34" fillId="0" borderId="0" xfId="0" applyNumberFormat="1" applyFont="1" applyAlignment="1">
      <alignment horizontal="centerContinuous" vertical="center"/>
    </xf>
    <xf numFmtId="3" fontId="34" fillId="0" borderId="7" xfId="0" applyNumberFormat="1" applyFont="1" applyBorder="1" applyAlignment="1">
      <alignment horizontal="centerContinuous" vertical="center"/>
    </xf>
    <xf numFmtId="3" fontId="34" fillId="0" borderId="15" xfId="0" applyNumberFormat="1" applyFont="1" applyBorder="1" applyAlignment="1">
      <alignment horizontal="center" vertical="center"/>
    </xf>
    <xf numFmtId="3" fontId="34" fillId="0" borderId="8" xfId="0" applyNumberFormat="1" applyFont="1" applyBorder="1" applyAlignment="1">
      <alignment horizontal="left" vertical="center"/>
    </xf>
    <xf numFmtId="0" fontId="39" fillId="0" borderId="5" xfId="0" quotePrefix="1" applyFont="1" applyBorder="1" applyAlignment="1">
      <alignment horizontal="center" vertical="center" shrinkToFit="1"/>
    </xf>
    <xf numFmtId="179" fontId="39" fillId="0" borderId="0" xfId="2" applyFont="1" applyFill="1" applyBorder="1" applyAlignment="1">
      <alignment horizontal="right" vertical="center" shrinkToFit="1"/>
    </xf>
    <xf numFmtId="0" fontId="39" fillId="0" borderId="8" xfId="0" quotePrefix="1" applyFont="1" applyBorder="1" applyAlignment="1">
      <alignment horizontal="center" vertical="center" shrinkToFit="1"/>
    </xf>
    <xf numFmtId="183" fontId="34" fillId="0" borderId="6" xfId="0" applyNumberFormat="1" applyFont="1" applyBorder="1" applyAlignment="1">
      <alignment horizontal="left" vertical="center"/>
    </xf>
    <xf numFmtId="3" fontId="34" fillId="0" borderId="6" xfId="0" applyNumberFormat="1" applyFont="1" applyBorder="1" applyAlignment="1">
      <alignment horizontal="left" vertical="center"/>
    </xf>
    <xf numFmtId="3" fontId="34" fillId="0" borderId="7" xfId="0" applyNumberFormat="1" applyFont="1" applyBorder="1" applyAlignment="1">
      <alignment horizontal="left" vertical="center"/>
    </xf>
    <xf numFmtId="3" fontId="34" fillId="0" borderId="13" xfId="0" applyNumberFormat="1" applyFont="1" applyBorder="1" applyAlignment="1">
      <alignment horizontal="centerContinuous" vertical="center"/>
    </xf>
    <xf numFmtId="3" fontId="34" fillId="0" borderId="6" xfId="0" applyNumberFormat="1" applyFont="1" applyBorder="1" applyAlignment="1">
      <alignment horizontal="centerContinuous" vertical="center"/>
    </xf>
    <xf numFmtId="0" fontId="34" fillId="0" borderId="5" xfId="0" applyFont="1" applyBorder="1"/>
    <xf numFmtId="3" fontId="34" fillId="0" borderId="0" xfId="0" applyNumberFormat="1" applyFont="1" applyAlignment="1">
      <alignment horizontal="center" vertical="center"/>
    </xf>
    <xf numFmtId="3" fontId="34" fillId="0" borderId="6" xfId="0" applyNumberFormat="1" applyFont="1" applyBorder="1" applyAlignment="1">
      <alignment horizontal="center" vertical="center"/>
    </xf>
    <xf numFmtId="3" fontId="34" fillId="0" borderId="0" xfId="0" applyNumberFormat="1" applyFont="1" applyAlignment="1">
      <alignment horizontal="left" vertical="center"/>
    </xf>
    <xf numFmtId="0" fontId="34" fillId="0" borderId="8" xfId="0" applyFont="1" applyBorder="1"/>
    <xf numFmtId="179" fontId="34" fillId="0" borderId="6" xfId="6" applyFont="1" applyBorder="1" applyAlignment="1">
      <alignment horizontal="center" vertical="center" shrinkToFit="1"/>
    </xf>
    <xf numFmtId="179" fontId="34" fillId="0" borderId="9" xfId="6" applyFont="1" applyBorder="1" applyAlignment="1">
      <alignment horizontal="center" vertical="center" shrinkToFit="1"/>
    </xf>
    <xf numFmtId="0" fontId="34" fillId="0" borderId="5" xfId="0" quotePrefix="1" applyFont="1" applyBorder="1" applyAlignment="1">
      <alignment horizontal="center" vertical="center" shrinkToFit="1"/>
    </xf>
    <xf numFmtId="3" fontId="34" fillId="0" borderId="8" xfId="0" applyNumberFormat="1" applyFont="1" applyBorder="1" applyAlignment="1">
      <alignment horizontal="right" vertical="center" shrinkToFit="1"/>
    </xf>
    <xf numFmtId="184" fontId="34" fillId="0" borderId="0" xfId="0" applyNumberFormat="1" applyFont="1" applyAlignment="1">
      <alignment horizontal="center" vertical="center" shrinkToFit="1"/>
    </xf>
    <xf numFmtId="3" fontId="34" fillId="0" borderId="0" xfId="0" applyNumberFormat="1" applyFont="1" applyAlignment="1">
      <alignment horizontal="right" vertical="center" shrinkToFit="1"/>
    </xf>
    <xf numFmtId="186" fontId="34" fillId="0" borderId="0" xfId="0" applyNumberFormat="1" applyFont="1" applyAlignment="1">
      <alignment horizontal="center" vertical="center" shrinkToFit="1"/>
    </xf>
    <xf numFmtId="0" fontId="34" fillId="0" borderId="8" xfId="0" quotePrefix="1" applyFont="1" applyBorder="1" applyAlignment="1">
      <alignment horizontal="center" vertical="center" shrinkToFit="1"/>
    </xf>
    <xf numFmtId="184" fontId="34" fillId="0" borderId="5" xfId="0" applyNumberFormat="1" applyFont="1" applyBorder="1" applyAlignment="1">
      <alignment horizontal="center" vertical="center" shrinkToFit="1"/>
    </xf>
    <xf numFmtId="0" fontId="46" fillId="0" borderId="5" xfId="0" quotePrefix="1" applyFont="1" applyBorder="1" applyAlignment="1">
      <alignment horizontal="center" vertical="center" shrinkToFit="1"/>
    </xf>
    <xf numFmtId="3" fontId="46" fillId="0" borderId="8" xfId="0" applyNumberFormat="1" applyFont="1" applyBorder="1" applyAlignment="1">
      <alignment horizontal="right" vertical="center" shrinkToFit="1"/>
    </xf>
    <xf numFmtId="198" fontId="46" fillId="0" borderId="0" xfId="0" applyNumberFormat="1" applyFont="1" applyAlignment="1">
      <alignment horizontal="center" vertical="center" shrinkToFit="1"/>
    </xf>
    <xf numFmtId="197" fontId="47" fillId="2" borderId="0" xfId="9" applyNumberFormat="1" applyFont="1" applyFill="1" applyAlignment="1">
      <alignment horizontal="right" vertical="center" wrapText="1"/>
    </xf>
    <xf numFmtId="3" fontId="46" fillId="0" borderId="0" xfId="0" applyNumberFormat="1" applyFont="1" applyAlignment="1">
      <alignment horizontal="right" vertical="center" shrinkToFit="1"/>
    </xf>
    <xf numFmtId="198" fontId="46" fillId="0" borderId="5" xfId="0" applyNumberFormat="1" applyFont="1" applyBorder="1" applyAlignment="1">
      <alignment horizontal="center" vertical="center" shrinkToFit="1"/>
    </xf>
    <xf numFmtId="0" fontId="46" fillId="0" borderId="8" xfId="0" quotePrefix="1" applyFont="1" applyBorder="1" applyAlignment="1">
      <alignment horizontal="center" vertical="center" shrinkToFit="1"/>
    </xf>
    <xf numFmtId="0" fontId="46" fillId="0" borderId="0" xfId="0" applyFont="1" applyAlignment="1">
      <alignment shrinkToFit="1"/>
    </xf>
    <xf numFmtId="0" fontId="34" fillId="0" borderId="5" xfId="6" applyNumberFormat="1" applyFont="1" applyBorder="1" applyAlignment="1">
      <alignment horizontal="center" vertical="center" shrinkToFit="1"/>
    </xf>
    <xf numFmtId="198" fontId="34" fillId="0" borderId="0" xfId="0" applyNumberFormat="1" applyFont="1" applyAlignment="1">
      <alignment horizontal="center" vertical="center" shrinkToFit="1"/>
    </xf>
    <xf numFmtId="197" fontId="48" fillId="2" borderId="0" xfId="9" applyNumberFormat="1" applyFont="1" applyFill="1" applyAlignment="1">
      <alignment horizontal="right" vertical="center" wrapText="1"/>
    </xf>
    <xf numFmtId="198" fontId="34" fillId="0" borderId="5" xfId="0" applyNumberFormat="1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41" fontId="34" fillId="0" borderId="0" xfId="2" applyNumberFormat="1" applyFont="1" applyBorder="1" applyAlignment="1">
      <alignment vertical="center"/>
    </xf>
    <xf numFmtId="41" fontId="49" fillId="0" borderId="0" xfId="2" applyNumberFormat="1" applyFont="1" applyBorder="1" applyAlignment="1">
      <alignment vertical="center"/>
    </xf>
    <xf numFmtId="3" fontId="34" fillId="0" borderId="9" xfId="0" applyNumberFormat="1" applyFont="1" applyBorder="1" applyAlignment="1">
      <alignment horizontal="right" vertical="center" shrinkToFit="1"/>
    </xf>
    <xf numFmtId="198" fontId="34" fillId="0" borderId="7" xfId="0" applyNumberFormat="1" applyFont="1" applyBorder="1" applyAlignment="1">
      <alignment horizontal="center" vertical="center" shrinkToFit="1"/>
    </xf>
    <xf numFmtId="41" fontId="34" fillId="0" borderId="7" xfId="2" applyNumberFormat="1" applyFont="1" applyBorder="1" applyAlignment="1">
      <alignment vertical="center"/>
    </xf>
    <xf numFmtId="41" fontId="49" fillId="0" borderId="7" xfId="2" applyNumberFormat="1" applyFont="1" applyBorder="1" applyAlignment="1">
      <alignment vertical="center"/>
    </xf>
    <xf numFmtId="3" fontId="34" fillId="0" borderId="7" xfId="0" applyNumberFormat="1" applyFont="1" applyBorder="1" applyAlignment="1">
      <alignment horizontal="right" vertical="center" shrinkToFit="1"/>
    </xf>
    <xf numFmtId="198" fontId="34" fillId="0" borderId="6" xfId="0" applyNumberFormat="1" applyFont="1" applyBorder="1" applyAlignment="1">
      <alignment horizontal="center" vertical="center" shrinkToFit="1"/>
    </xf>
    <xf numFmtId="3" fontId="39" fillId="0" borderId="0" xfId="0" applyNumberFormat="1" applyFont="1"/>
    <xf numFmtId="3" fontId="34" fillId="0" borderId="0" xfId="0" applyNumberFormat="1" applyFont="1"/>
    <xf numFmtId="0" fontId="34" fillId="0" borderId="0" xfId="11" applyFont="1" applyAlignment="1">
      <alignment vertical="center"/>
    </xf>
    <xf numFmtId="0" fontId="38" fillId="0" borderId="0" xfId="0" applyFont="1" applyAlignment="1">
      <alignment vertical="top"/>
    </xf>
    <xf numFmtId="3" fontId="39" fillId="0" borderId="23" xfId="0" applyNumberFormat="1" applyFont="1" applyBorder="1" applyAlignment="1">
      <alignment horizontal="centerContinuous" vertical="center" shrinkToFit="1"/>
    </xf>
    <xf numFmtId="3" fontId="39" fillId="0" borderId="10" xfId="0" applyNumberFormat="1" applyFont="1" applyBorder="1" applyAlignment="1">
      <alignment horizontal="centerContinuous" vertical="center" shrinkToFit="1"/>
    </xf>
    <xf numFmtId="3" fontId="39" fillId="0" borderId="10" xfId="0" applyNumberFormat="1" applyFont="1" applyBorder="1" applyAlignment="1">
      <alignment horizontal="center" vertical="center"/>
    </xf>
    <xf numFmtId="3" fontId="39" fillId="0" borderId="10" xfId="0" applyNumberFormat="1" applyFont="1" applyBorder="1" applyAlignment="1">
      <alignment horizontal="center" vertical="center" shrinkToFit="1"/>
    </xf>
    <xf numFmtId="41" fontId="39" fillId="0" borderId="0" xfId="2" applyNumberFormat="1" applyFont="1" applyFill="1" applyBorder="1" applyAlignment="1">
      <alignment horizontal="right" vertical="center" shrinkToFit="1"/>
    </xf>
    <xf numFmtId="0" fontId="39" fillId="0" borderId="28" xfId="0" quotePrefix="1" applyFont="1" applyBorder="1" applyAlignment="1">
      <alignment horizontal="center" vertical="center" shrinkToFit="1"/>
    </xf>
    <xf numFmtId="0" fontId="39" fillId="0" borderId="0" xfId="0" applyFont="1"/>
    <xf numFmtId="0" fontId="42" fillId="0" borderId="0" xfId="0" applyFont="1"/>
    <xf numFmtId="179" fontId="39" fillId="0" borderId="0" xfId="2" applyFont="1" applyFill="1" applyBorder="1" applyAlignment="1">
      <alignment horizontal="right" vertical="center"/>
    </xf>
    <xf numFmtId="3" fontId="39" fillId="0" borderId="22" xfId="0" applyNumberFormat="1" applyFont="1" applyBorder="1" applyAlignment="1">
      <alignment horizontal="centerContinuous" vertical="center"/>
    </xf>
    <xf numFmtId="0" fontId="46" fillId="0" borderId="0" xfId="0" applyFont="1"/>
    <xf numFmtId="0" fontId="39" fillId="0" borderId="5" xfId="0" quotePrefix="1" applyFont="1" applyBorder="1" applyAlignment="1">
      <alignment horizontal="center" vertical="center"/>
    </xf>
    <xf numFmtId="0" fontId="39" fillId="0" borderId="8" xfId="0" quotePrefix="1" applyFont="1" applyBorder="1" applyAlignment="1">
      <alignment horizontal="center" vertical="center"/>
    </xf>
    <xf numFmtId="179" fontId="41" fillId="0" borderId="0" xfId="2" applyFont="1" applyFill="1" applyBorder="1" applyAlignment="1">
      <alignment horizontal="right" vertical="center"/>
    </xf>
    <xf numFmtId="0" fontId="34" fillId="0" borderId="4" xfId="0" applyFont="1" applyBorder="1"/>
    <xf numFmtId="3" fontId="34" fillId="0" borderId="4" xfId="0" applyNumberFormat="1" applyFont="1" applyBorder="1"/>
    <xf numFmtId="0" fontId="34" fillId="0" borderId="4" xfId="0" applyFont="1" applyBorder="1" applyAlignment="1">
      <alignment horizontal="right"/>
    </xf>
    <xf numFmtId="3" fontId="34" fillId="0" borderId="23" xfId="0" applyNumberFormat="1" applyFont="1" applyBorder="1" applyAlignment="1">
      <alignment horizontal="centerContinuous" vertical="center"/>
    </xf>
    <xf numFmtId="3" fontId="34" fillId="0" borderId="10" xfId="0" applyNumberFormat="1" applyFont="1" applyBorder="1" applyAlignment="1">
      <alignment horizontal="center" vertical="center" shrinkToFit="1"/>
    </xf>
    <xf numFmtId="3" fontId="34" fillId="0" borderId="0" xfId="2" applyNumberFormat="1" applyFont="1" applyFill="1" applyBorder="1" applyAlignment="1">
      <alignment horizontal="right" vertical="center"/>
    </xf>
    <xf numFmtId="185" fontId="34" fillId="0" borderId="0" xfId="2" quotePrefix="1" applyNumberFormat="1" applyFont="1" applyFill="1" applyBorder="1" applyAlignment="1">
      <alignment horizontal="right" vertical="center"/>
    </xf>
    <xf numFmtId="185" fontId="34" fillId="0" borderId="0" xfId="2" applyNumberFormat="1" applyFont="1" applyFill="1" applyBorder="1" applyAlignment="1">
      <alignment horizontal="right" vertical="center"/>
    </xf>
    <xf numFmtId="41" fontId="34" fillId="0" borderId="0" xfId="2" applyNumberFormat="1" applyFont="1" applyFill="1" applyBorder="1" applyAlignment="1">
      <alignment horizontal="right" vertical="center"/>
    </xf>
    <xf numFmtId="197" fontId="34" fillId="0" borderId="8" xfId="2" quotePrefix="1" applyNumberFormat="1" applyFont="1" applyFill="1" applyBorder="1" applyAlignment="1">
      <alignment horizontal="right" vertical="center"/>
    </xf>
    <xf numFmtId="3" fontId="34" fillId="0" borderId="0" xfId="0" applyNumberFormat="1" applyFont="1" applyAlignment="1">
      <alignment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vertical="center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0" xfId="0" quotePrefix="1" applyFont="1" applyAlignment="1">
      <alignment horizontal="center" vertical="center"/>
    </xf>
    <xf numFmtId="187" fontId="34" fillId="0" borderId="8" xfId="0" applyNumberFormat="1" applyFont="1" applyBorder="1" applyAlignment="1">
      <alignment horizontal="right" vertical="center"/>
    </xf>
    <xf numFmtId="187" fontId="34" fillId="0" borderId="0" xfId="0" applyNumberFormat="1" applyFont="1" applyAlignment="1">
      <alignment horizontal="right" vertical="center"/>
    </xf>
    <xf numFmtId="0" fontId="38" fillId="0" borderId="0" xfId="10" applyFont="1" applyAlignment="1">
      <alignment horizontal="center" vertical="top"/>
    </xf>
    <xf numFmtId="0" fontId="34" fillId="0" borderId="0" xfId="10" applyFont="1" applyAlignment="1">
      <alignment vertical="top"/>
    </xf>
    <xf numFmtId="186" fontId="39" fillId="0" borderId="0" xfId="0" applyNumberFormat="1" applyFont="1" applyAlignment="1">
      <alignment horizontal="center" vertical="center"/>
    </xf>
    <xf numFmtId="0" fontId="34" fillId="0" borderId="0" xfId="10" applyFont="1"/>
    <xf numFmtId="0" fontId="42" fillId="0" borderId="0" xfId="10" applyFont="1"/>
    <xf numFmtId="0" fontId="40" fillId="0" borderId="0" xfId="10" applyFont="1"/>
    <xf numFmtId="0" fontId="34" fillId="0" borderId="0" xfId="10" applyFont="1" applyAlignment="1">
      <alignment horizontal="center"/>
    </xf>
    <xf numFmtId="0" fontId="34" fillId="0" borderId="0" xfId="7" applyFont="1" applyAlignment="1">
      <alignment horizontal="center" vertical="center" shrinkToFit="1"/>
    </xf>
    <xf numFmtId="3" fontId="34" fillId="0" borderId="13" xfId="0" applyNumberFormat="1" applyFont="1" applyBorder="1" applyAlignment="1">
      <alignment horizontal="centerContinuous" vertical="center" shrinkToFit="1"/>
    </xf>
    <xf numFmtId="3" fontId="34" fillId="0" borderId="14" xfId="0" applyNumberFormat="1" applyFont="1" applyBorder="1" applyAlignment="1">
      <alignment horizontal="centerContinuous" vertical="center" shrinkToFit="1"/>
    </xf>
    <xf numFmtId="0" fontId="34" fillId="0" borderId="11" xfId="7" applyFont="1" applyBorder="1" applyAlignment="1">
      <alignment horizontal="left" vertical="center" shrinkToFit="1"/>
    </xf>
    <xf numFmtId="0" fontId="34" fillId="0" borderId="0" xfId="10" applyFont="1" applyAlignment="1">
      <alignment horizontal="center" vertical="center" shrinkToFit="1"/>
    </xf>
    <xf numFmtId="3" fontId="34" fillId="0" borderId="22" xfId="0" applyNumberFormat="1" applyFont="1" applyBorder="1" applyAlignment="1">
      <alignment horizontal="center" vertical="center" wrapText="1"/>
    </xf>
    <xf numFmtId="3" fontId="34" fillId="0" borderId="16" xfId="0" applyNumberFormat="1" applyFont="1" applyBorder="1" applyAlignment="1">
      <alignment horizontal="centerContinuous" vertical="center" wrapText="1"/>
    </xf>
    <xf numFmtId="3" fontId="34" fillId="0" borderId="8" xfId="0" applyNumberFormat="1" applyFont="1" applyBorder="1" applyAlignment="1">
      <alignment horizontal="centerContinuous" vertical="center" wrapText="1"/>
    </xf>
    <xf numFmtId="0" fontId="34" fillId="0" borderId="7" xfId="7" applyFont="1" applyBorder="1" applyAlignment="1">
      <alignment horizontal="center" vertical="center" shrinkToFit="1"/>
    </xf>
    <xf numFmtId="3" fontId="34" fillId="0" borderId="10" xfId="0" applyNumberFormat="1" applyFont="1" applyBorder="1" applyAlignment="1">
      <alignment horizontal="center" vertical="center" wrapText="1"/>
    </xf>
    <xf numFmtId="3" fontId="34" fillId="0" borderId="10" xfId="7" applyNumberFormat="1" applyFont="1" applyBorder="1" applyAlignment="1">
      <alignment horizontal="centerContinuous" vertical="center" wrapText="1"/>
    </xf>
    <xf numFmtId="3" fontId="34" fillId="0" borderId="7" xfId="0" applyNumberFormat="1" applyFont="1" applyBorder="1" applyAlignment="1">
      <alignment horizontal="centerContinuous" vertical="center" wrapText="1"/>
    </xf>
    <xf numFmtId="3" fontId="34" fillId="0" borderId="9" xfId="0" applyNumberFormat="1" applyFont="1" applyBorder="1" applyAlignment="1">
      <alignment horizontal="centerContinuous" vertical="center" wrapText="1"/>
    </xf>
    <xf numFmtId="0" fontId="34" fillId="0" borderId="9" xfId="7" applyFont="1" applyBorder="1" applyAlignment="1">
      <alignment horizontal="left" vertical="center" shrinkToFit="1"/>
    </xf>
    <xf numFmtId="187" fontId="34" fillId="0" borderId="0" xfId="0" applyNumberFormat="1" applyFont="1" applyAlignment="1">
      <alignment horizontal="center" vertical="center"/>
    </xf>
    <xf numFmtId="41" fontId="34" fillId="0" borderId="0" xfId="0" applyNumberFormat="1" applyFont="1" applyAlignment="1">
      <alignment horizontal="center" vertical="center"/>
    </xf>
    <xf numFmtId="186" fontId="34" fillId="0" borderId="0" xfId="0" applyNumberFormat="1" applyFont="1" applyAlignment="1">
      <alignment horizontal="center" vertical="center"/>
    </xf>
    <xf numFmtId="187" fontId="34" fillId="0" borderId="8" xfId="0" applyNumberFormat="1" applyFont="1" applyBorder="1" applyAlignment="1">
      <alignment horizontal="center" vertical="center"/>
    </xf>
    <xf numFmtId="0" fontId="46" fillId="0" borderId="0" xfId="10" applyFont="1" applyAlignment="1">
      <alignment horizontal="right" vertical="center"/>
    </xf>
    <xf numFmtId="3" fontId="39" fillId="0" borderId="14" xfId="0" applyNumberFormat="1" applyFont="1" applyBorder="1" applyAlignment="1">
      <alignment horizontal="centerContinuous" vertical="center" shrinkToFit="1"/>
    </xf>
    <xf numFmtId="3" fontId="39" fillId="0" borderId="14" xfId="0" applyNumberFormat="1" applyFont="1" applyBorder="1" applyAlignment="1">
      <alignment horizontal="centerContinuous" vertical="center"/>
    </xf>
    <xf numFmtId="3" fontId="39" fillId="0" borderId="11" xfId="0" applyNumberFormat="1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center" vertical="center"/>
    </xf>
    <xf numFmtId="3" fontId="39" fillId="0" borderId="0" xfId="0" applyNumberFormat="1" applyFont="1" applyAlignment="1">
      <alignment horizontal="centerContinuous" vertical="center" shrinkToFit="1"/>
    </xf>
    <xf numFmtId="3" fontId="39" fillId="0" borderId="12" xfId="0" applyNumberFormat="1" applyFont="1" applyBorder="1" applyAlignment="1">
      <alignment horizontal="centerContinuous" vertical="center" shrinkToFit="1"/>
    </xf>
    <xf numFmtId="3" fontId="39" fillId="0" borderId="8" xfId="0" applyNumberFormat="1" applyFont="1" applyBorder="1" applyAlignment="1">
      <alignment horizontal="centerContinuous" vertical="center"/>
    </xf>
    <xf numFmtId="3" fontId="39" fillId="0" borderId="12" xfId="0" applyNumberFormat="1" applyFont="1" applyBorder="1" applyAlignment="1">
      <alignment horizontal="centerContinuous" vertical="center"/>
    </xf>
    <xf numFmtId="3" fontId="39" fillId="0" borderId="13" xfId="0" applyNumberFormat="1" applyFont="1" applyBorder="1" applyAlignment="1">
      <alignment horizontal="centerContinuous" vertical="center" shrinkToFit="1"/>
    </xf>
    <xf numFmtId="3" fontId="39" fillId="0" borderId="12" xfId="0" applyNumberFormat="1" applyFont="1" applyBorder="1" applyAlignment="1">
      <alignment horizontal="left" vertical="center"/>
    </xf>
    <xf numFmtId="0" fontId="39" fillId="0" borderId="0" xfId="10" applyFont="1" applyAlignment="1">
      <alignment horizontal="center" vertical="center"/>
    </xf>
    <xf numFmtId="3" fontId="39" fillId="0" borderId="20" xfId="0" applyNumberFormat="1" applyFont="1" applyBorder="1" applyAlignment="1">
      <alignment horizontal="centerContinuous" vertical="center"/>
    </xf>
    <xf numFmtId="3" fontId="39" fillId="0" borderId="15" xfId="0" applyNumberFormat="1" applyFont="1" applyBorder="1" applyAlignment="1">
      <alignment horizontal="centerContinuous" vertical="center"/>
    </xf>
    <xf numFmtId="3" fontId="39" fillId="0" borderId="24" xfId="0" applyNumberFormat="1" applyFont="1" applyBorder="1" applyAlignment="1">
      <alignment horizontal="centerContinuous" vertical="center"/>
    </xf>
    <xf numFmtId="3" fontId="39" fillId="0" borderId="16" xfId="0" applyNumberFormat="1" applyFont="1" applyBorder="1" applyAlignment="1">
      <alignment horizontal="centerContinuous" vertical="center"/>
    </xf>
    <xf numFmtId="3" fontId="39" fillId="0" borderId="21" xfId="0" applyNumberFormat="1" applyFont="1" applyBorder="1" applyAlignment="1">
      <alignment horizontal="centerContinuous" vertical="center" shrinkToFit="1"/>
    </xf>
    <xf numFmtId="3" fontId="39" fillId="0" borderId="2" xfId="0" applyNumberFormat="1" applyFont="1" applyBorder="1" applyAlignment="1">
      <alignment horizontal="centerContinuous" vertical="center" shrinkToFit="1"/>
    </xf>
    <xf numFmtId="3" fontId="39" fillId="0" borderId="21" xfId="0" applyNumberFormat="1" applyFont="1" applyBorder="1" applyAlignment="1">
      <alignment horizontal="centerContinuous" vertical="center"/>
    </xf>
    <xf numFmtId="3" fontId="39" fillId="0" borderId="2" xfId="0" applyNumberFormat="1" applyFont="1" applyBorder="1" applyAlignment="1">
      <alignment horizontal="centerContinuous" vertical="center"/>
    </xf>
    <xf numFmtId="3" fontId="39" fillId="0" borderId="7" xfId="0" applyNumberFormat="1" applyFont="1" applyBorder="1" applyAlignment="1">
      <alignment horizontal="centerContinuous" vertical="center" shrinkToFit="1"/>
    </xf>
    <xf numFmtId="3" fontId="39" fillId="0" borderId="22" xfId="0" applyNumberFormat="1" applyFont="1" applyBorder="1" applyAlignment="1">
      <alignment horizontal="centerContinuous" vertical="center" shrinkToFit="1"/>
    </xf>
    <xf numFmtId="3" fontId="39" fillId="0" borderId="5" xfId="0" applyNumberFormat="1" applyFont="1" applyBorder="1" applyAlignment="1">
      <alignment horizontal="centerContinuous" vertical="center"/>
    </xf>
    <xf numFmtId="3" fontId="39" fillId="0" borderId="0" xfId="0" applyNumberFormat="1" applyFont="1" applyAlignment="1">
      <alignment horizontal="centerContinuous" vertical="center"/>
    </xf>
    <xf numFmtId="3" fontId="39" fillId="0" borderId="9" xfId="0" applyNumberFormat="1" applyFont="1" applyBorder="1" applyAlignment="1">
      <alignment horizontal="centerContinuous" vertical="center"/>
    </xf>
    <xf numFmtId="3" fontId="39" fillId="0" borderId="7" xfId="0" applyNumberFormat="1" applyFont="1" applyBorder="1" applyAlignment="1">
      <alignment horizontal="centerContinuous" vertical="center"/>
    </xf>
    <xf numFmtId="3" fontId="39" fillId="0" borderId="15" xfId="0" applyNumberFormat="1" applyFont="1" applyBorder="1" applyAlignment="1">
      <alignment horizontal="centerContinuous" vertical="center" shrinkToFit="1"/>
    </xf>
    <xf numFmtId="3" fontId="39" fillId="0" borderId="7" xfId="0" applyNumberFormat="1" applyFont="1" applyBorder="1" applyAlignment="1">
      <alignment horizontal="center" vertical="center"/>
    </xf>
    <xf numFmtId="3" fontId="39" fillId="0" borderId="6" xfId="0" applyNumberFormat="1" applyFont="1" applyBorder="1" applyAlignment="1">
      <alignment horizontal="centerContinuous" vertical="center" shrinkToFit="1"/>
    </xf>
    <xf numFmtId="3" fontId="39" fillId="0" borderId="9" xfId="0" applyNumberFormat="1" applyFont="1" applyBorder="1" applyAlignment="1">
      <alignment horizontal="left" vertical="center"/>
    </xf>
    <xf numFmtId="3" fontId="39" fillId="0" borderId="6" xfId="0" applyNumberFormat="1" applyFont="1" applyBorder="1" applyAlignment="1">
      <alignment horizontal="center" vertical="center"/>
    </xf>
    <xf numFmtId="3" fontId="39" fillId="0" borderId="21" xfId="0" applyNumberFormat="1" applyFont="1" applyBorder="1" applyAlignment="1">
      <alignment horizontal="center" vertical="center" wrapText="1" shrinkToFit="1"/>
    </xf>
    <xf numFmtId="3" fontId="39" fillId="0" borderId="21" xfId="0" applyNumberFormat="1" applyFont="1" applyBorder="1" applyAlignment="1">
      <alignment horizontal="center" vertical="center" shrinkToFit="1"/>
    </xf>
    <xf numFmtId="3" fontId="39" fillId="0" borderId="2" xfId="0" applyNumberFormat="1" applyFont="1" applyBorder="1" applyAlignment="1">
      <alignment horizontal="center" vertical="center" wrapText="1" shrinkToFit="1"/>
    </xf>
    <xf numFmtId="3" fontId="39" fillId="0" borderId="24" xfId="0" applyNumberFormat="1" applyFont="1" applyBorder="1" applyAlignment="1">
      <alignment horizontal="centerContinuous" vertical="center" shrinkToFit="1"/>
    </xf>
    <xf numFmtId="3" fontId="39" fillId="0" borderId="7" xfId="0" applyNumberFormat="1" applyFont="1" applyBorder="1" applyAlignment="1">
      <alignment horizontal="left" vertical="center"/>
    </xf>
    <xf numFmtId="184" fontId="39" fillId="0" borderId="0" xfId="3" applyNumberFormat="1" applyFont="1" applyFill="1" applyBorder="1" applyAlignment="1">
      <alignment horizontal="center" vertical="center"/>
    </xf>
    <xf numFmtId="196" fontId="39" fillId="0" borderId="0" xfId="2" applyNumberFormat="1" applyFont="1" applyFill="1" applyBorder="1" applyAlignment="1">
      <alignment horizontal="center" vertical="center"/>
    </xf>
    <xf numFmtId="3" fontId="39" fillId="0" borderId="0" xfId="2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 vertical="center"/>
    </xf>
    <xf numFmtId="186" fontId="39" fillId="0" borderId="0" xfId="2" applyNumberFormat="1" applyFont="1" applyFill="1" applyBorder="1" applyAlignment="1">
      <alignment horizontal="center" vertical="center"/>
    </xf>
    <xf numFmtId="183" fontId="39" fillId="0" borderId="0" xfId="0" applyNumberFormat="1" applyFont="1" applyAlignment="1">
      <alignment horizontal="center" vertical="center"/>
    </xf>
    <xf numFmtId="184" fontId="39" fillId="0" borderId="0" xfId="2" applyNumberFormat="1" applyFont="1" applyFill="1" applyBorder="1" applyAlignment="1">
      <alignment horizontal="center" vertical="center"/>
    </xf>
    <xf numFmtId="0" fontId="46" fillId="0" borderId="6" xfId="0" quotePrefix="1" applyFont="1" applyBorder="1" applyAlignment="1">
      <alignment horizontal="center" vertical="center" shrinkToFit="1"/>
    </xf>
    <xf numFmtId="0" fontId="46" fillId="0" borderId="9" xfId="0" quotePrefix="1" applyFont="1" applyBorder="1" applyAlignment="1">
      <alignment horizontal="center" vertical="center" shrinkToFit="1"/>
    </xf>
    <xf numFmtId="0" fontId="39" fillId="0" borderId="4" xfId="0" applyFont="1" applyBorder="1" applyAlignment="1">
      <alignment vertical="center"/>
    </xf>
    <xf numFmtId="3" fontId="39" fillId="0" borderId="4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3" fontId="39" fillId="0" borderId="11" xfId="0" applyNumberFormat="1" applyFont="1" applyBorder="1" applyAlignment="1">
      <alignment horizontal="center" vertical="center"/>
    </xf>
    <xf numFmtId="3" fontId="39" fillId="0" borderId="23" xfId="0" applyNumberFormat="1" applyFont="1" applyBorder="1" applyAlignment="1">
      <alignment horizontal="center" vertical="center"/>
    </xf>
    <xf numFmtId="3" fontId="39" fillId="0" borderId="23" xfId="0" applyNumberFormat="1" applyFont="1" applyBorder="1" applyAlignment="1">
      <alignment horizontal="center" vertical="center" wrapText="1"/>
    </xf>
    <xf numFmtId="3" fontId="39" fillId="0" borderId="12" xfId="0" applyNumberFormat="1" applyFont="1" applyBorder="1" applyAlignment="1">
      <alignment horizontal="center" vertical="center" wrapText="1"/>
    </xf>
    <xf numFmtId="3" fontId="39" fillId="0" borderId="18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3" fontId="39" fillId="0" borderId="10" xfId="0" applyNumberFormat="1" applyFont="1" applyBorder="1" applyAlignment="1">
      <alignment horizontal="center" vertical="center" wrapText="1"/>
    </xf>
    <xf numFmtId="3" fontId="39" fillId="0" borderId="6" xfId="0" applyNumberFormat="1" applyFont="1" applyBorder="1" applyAlignment="1">
      <alignment horizontal="center" vertical="center" wrapText="1"/>
    </xf>
    <xf numFmtId="3" fontId="42" fillId="0" borderId="6" xfId="0" applyNumberFormat="1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41" fontId="39" fillId="0" borderId="0" xfId="0" applyNumberFormat="1" applyFont="1" applyAlignment="1">
      <alignment horizontal="center" vertical="center"/>
    </xf>
    <xf numFmtId="195" fontId="39" fillId="0" borderId="8" xfId="0" applyNumberFormat="1" applyFont="1" applyBorder="1" applyAlignment="1">
      <alignment horizontal="center" vertical="center"/>
    </xf>
    <xf numFmtId="195" fontId="39" fillId="0" borderId="0" xfId="0" applyNumberFormat="1" applyFont="1" applyAlignment="1">
      <alignment horizontal="center" vertical="center"/>
    </xf>
    <xf numFmtId="179" fontId="39" fillId="0" borderId="0" xfId="2" applyFont="1" applyFill="1" applyBorder="1" applyAlignment="1">
      <alignment horizontal="center" vertical="center"/>
    </xf>
    <xf numFmtId="195" fontId="39" fillId="0" borderId="22" xfId="0" applyNumberFormat="1" applyFont="1" applyBorder="1" applyAlignment="1">
      <alignment horizontal="center" vertical="center"/>
    </xf>
    <xf numFmtId="179" fontId="28" fillId="0" borderId="0" xfId="2" applyFont="1" applyFill="1" applyBorder="1" applyAlignment="1">
      <alignment horizontal="center" vertical="center"/>
    </xf>
    <xf numFmtId="41" fontId="39" fillId="0" borderId="7" xfId="0" applyNumberFormat="1" applyFont="1" applyBorder="1" applyAlignment="1">
      <alignment horizontal="center" vertical="center"/>
    </xf>
    <xf numFmtId="0" fontId="40" fillId="0" borderId="6" xfId="0" applyFont="1" applyBorder="1" applyAlignment="1">
      <alignment vertical="center"/>
    </xf>
    <xf numFmtId="3" fontId="40" fillId="0" borderId="7" xfId="0" applyNumberFormat="1" applyFont="1" applyBorder="1" applyAlignment="1">
      <alignment vertical="center"/>
    </xf>
    <xf numFmtId="3" fontId="40" fillId="0" borderId="9" xfId="0" applyNumberFormat="1" applyFont="1" applyBorder="1" applyAlignment="1">
      <alignment vertical="center"/>
    </xf>
    <xf numFmtId="0" fontId="40" fillId="0" borderId="7" xfId="0" applyFont="1" applyBorder="1" applyAlignment="1">
      <alignment vertical="center"/>
    </xf>
    <xf numFmtId="184" fontId="39" fillId="0" borderId="0" xfId="0" applyNumberFormat="1" applyFont="1" applyAlignment="1">
      <alignment horizontal="left" vertical="center"/>
    </xf>
    <xf numFmtId="3" fontId="29" fillId="0" borderId="0" xfId="0" applyNumberFormat="1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1" fontId="28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3" fontId="32" fillId="0" borderId="0" xfId="0" applyNumberFormat="1" applyFont="1" applyAlignment="1">
      <alignment vertical="center"/>
    </xf>
    <xf numFmtId="200" fontId="34" fillId="0" borderId="0" xfId="174" applyNumberFormat="1" applyFont="1" applyAlignment="1">
      <alignment horizontal="right" vertical="center"/>
    </xf>
    <xf numFmtId="199" fontId="34" fillId="0" borderId="0" xfId="174" applyNumberFormat="1" applyFont="1" applyAlignment="1">
      <alignment horizontal="right" vertical="center"/>
    </xf>
    <xf numFmtId="0" fontId="46" fillId="0" borderId="0" xfId="0" applyFont="1" applyAlignment="1">
      <alignment vertical="center" shrinkToFit="1"/>
    </xf>
    <xf numFmtId="195" fontId="39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179" fontId="34" fillId="0" borderId="5" xfId="6" applyFont="1" applyBorder="1" applyAlignment="1">
      <alignment horizontal="center" vertical="center"/>
    </xf>
    <xf numFmtId="179" fontId="34" fillId="0" borderId="8" xfId="6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53" fillId="0" borderId="0" xfId="0" applyFont="1"/>
    <xf numFmtId="41" fontId="39" fillId="0" borderId="0" xfId="0" applyNumberFormat="1" applyFont="1" applyAlignment="1">
      <alignment horizontal="right" vertical="center"/>
    </xf>
    <xf numFmtId="0" fontId="39" fillId="0" borderId="22" xfId="0" quotePrefix="1" applyFont="1" applyBorder="1" applyAlignment="1">
      <alignment horizontal="center" vertical="center"/>
    </xf>
    <xf numFmtId="0" fontId="41" fillId="0" borderId="0" xfId="10" applyFont="1" applyAlignment="1">
      <alignment horizontal="center" vertical="center"/>
    </xf>
    <xf numFmtId="0" fontId="34" fillId="0" borderId="4" xfId="11" applyFont="1" applyBorder="1"/>
    <xf numFmtId="0" fontId="46" fillId="0" borderId="4" xfId="11" applyFont="1" applyBorder="1"/>
    <xf numFmtId="0" fontId="46" fillId="0" borderId="0" xfId="11" applyFont="1"/>
    <xf numFmtId="0" fontId="34" fillId="0" borderId="0" xfId="0" applyFont="1" applyAlignment="1">
      <alignment horizontal="center" vertical="center"/>
    </xf>
    <xf numFmtId="0" fontId="34" fillId="0" borderId="23" xfId="11" applyFont="1" applyBorder="1" applyAlignment="1">
      <alignment horizontal="center" vertical="center" shrinkToFit="1"/>
    </xf>
    <xf numFmtId="0" fontId="34" fillId="0" borderId="0" xfId="11" applyFont="1" applyAlignment="1">
      <alignment horizontal="center" vertical="center" wrapText="1" shrinkToFit="1"/>
    </xf>
    <xf numFmtId="0" fontId="34" fillId="0" borderId="23" xfId="0" applyFont="1" applyBorder="1" applyAlignment="1">
      <alignment horizontal="centerContinuous" vertical="center" shrinkToFit="1"/>
    </xf>
    <xf numFmtId="0" fontId="34" fillId="0" borderId="17" xfId="0" applyFont="1" applyBorder="1" applyAlignment="1">
      <alignment horizontal="centerContinuous" vertical="center" shrinkToFit="1"/>
    </xf>
    <xf numFmtId="0" fontId="34" fillId="0" borderId="16" xfId="0" applyFont="1" applyBorder="1" applyAlignment="1">
      <alignment horizontal="centerContinuous" vertical="center" shrinkToFit="1"/>
    </xf>
    <xf numFmtId="0" fontId="34" fillId="0" borderId="22" xfId="0" applyFont="1" applyBorder="1" applyAlignment="1">
      <alignment horizontal="centerContinuous" vertical="center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8" xfId="0" applyFont="1" applyBorder="1" applyAlignment="1">
      <alignment horizontal="center" vertical="center" shrinkToFit="1"/>
    </xf>
    <xf numFmtId="0" fontId="34" fillId="0" borderId="7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 shrinkToFit="1"/>
    </xf>
    <xf numFmtId="0" fontId="34" fillId="0" borderId="9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Continuous" vertical="center" shrinkToFit="1"/>
    </xf>
    <xf numFmtId="0" fontId="34" fillId="0" borderId="5" xfId="11" applyFont="1" applyBorder="1" applyAlignment="1">
      <alignment horizontal="right" vertical="center"/>
    </xf>
    <xf numFmtId="0" fontId="34" fillId="0" borderId="0" xfId="11" applyFont="1"/>
    <xf numFmtId="0" fontId="34" fillId="0" borderId="27" xfId="11" applyFont="1" applyBorder="1" applyAlignment="1">
      <alignment vertical="center"/>
    </xf>
    <xf numFmtId="183" fontId="52" fillId="0" borderId="4" xfId="0" applyNumberFormat="1" applyFont="1" applyBorder="1" applyAlignment="1">
      <alignment horizontal="left"/>
    </xf>
    <xf numFmtId="0" fontId="39" fillId="0" borderId="0" xfId="10" applyFont="1" applyAlignment="1">
      <alignment horizontal="center"/>
    </xf>
    <xf numFmtId="188" fontId="39" fillId="0" borderId="0" xfId="0" applyNumberFormat="1" applyFont="1" applyAlignment="1">
      <alignment horizontal="center" vertical="center"/>
    </xf>
    <xf numFmtId="183" fontId="39" fillId="0" borderId="0" xfId="0" applyNumberFormat="1" applyFont="1" applyAlignment="1">
      <alignment vertical="center"/>
    </xf>
    <xf numFmtId="0" fontId="39" fillId="0" borderId="0" xfId="10" applyFont="1" applyAlignment="1">
      <alignment vertical="center"/>
    </xf>
    <xf numFmtId="3" fontId="34" fillId="0" borderId="11" xfId="0" applyNumberFormat="1" applyFont="1" applyBorder="1" applyAlignment="1">
      <alignment horizontal="centerContinuous" vertical="center"/>
    </xf>
    <xf numFmtId="3" fontId="34" fillId="0" borderId="15" xfId="0" applyNumberFormat="1" applyFont="1" applyBorder="1" applyAlignment="1">
      <alignment horizontal="centerContinuous" vertical="center"/>
    </xf>
    <xf numFmtId="3" fontId="34" fillId="0" borderId="25" xfId="0" applyNumberFormat="1" applyFont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Continuous" vertical="center"/>
    </xf>
    <xf numFmtId="3" fontId="34" fillId="0" borderId="17" xfId="0" applyNumberFormat="1" applyFont="1" applyBorder="1" applyAlignment="1">
      <alignment vertical="center"/>
    </xf>
    <xf numFmtId="3" fontId="34" fillId="0" borderId="5" xfId="0" applyNumberFormat="1" applyFont="1" applyBorder="1" applyAlignment="1">
      <alignment horizontal="center" vertical="center"/>
    </xf>
    <xf numFmtId="3" fontId="34" fillId="0" borderId="26" xfId="0" applyNumberFormat="1" applyFont="1" applyBorder="1" applyAlignment="1">
      <alignment horizontal="center" vertical="center"/>
    </xf>
    <xf numFmtId="3" fontId="34" fillId="0" borderId="5" xfId="0" applyNumberFormat="1" applyFont="1" applyBorder="1" applyAlignment="1">
      <alignment horizontal="centerContinuous" vertical="center"/>
    </xf>
    <xf numFmtId="3" fontId="42" fillId="0" borderId="9" xfId="0" applyNumberFormat="1" applyFont="1" applyBorder="1" applyAlignment="1">
      <alignment horizontal="center" vertical="center" shrinkToFit="1"/>
    </xf>
    <xf numFmtId="0" fontId="34" fillId="0" borderId="0" xfId="0" applyFont="1" applyAlignment="1">
      <alignment horizontal="right"/>
    </xf>
    <xf numFmtId="0" fontId="41" fillId="0" borderId="6" xfId="0" applyFont="1" applyBorder="1" applyAlignment="1">
      <alignment horizontal="center" vertical="center"/>
    </xf>
    <xf numFmtId="3" fontId="39" fillId="0" borderId="8" xfId="0" applyNumberFormat="1" applyFont="1" applyBorder="1" applyAlignment="1">
      <alignment horizontal="center" vertical="center"/>
    </xf>
    <xf numFmtId="0" fontId="54" fillId="0" borderId="6" xfId="0" quotePrefix="1" applyFont="1" applyBorder="1" applyAlignment="1">
      <alignment horizontal="center" vertical="center"/>
    </xf>
    <xf numFmtId="0" fontId="54" fillId="0" borderId="9" xfId="0" quotePrefix="1" applyFont="1" applyBorder="1" applyAlignment="1">
      <alignment horizontal="center" vertical="center"/>
    </xf>
    <xf numFmtId="0" fontId="26" fillId="3" borderId="0" xfId="0" applyFont="1" applyFill="1" applyAlignment="1">
      <alignment shrinkToFit="1"/>
    </xf>
    <xf numFmtId="0" fontId="39" fillId="0" borderId="29" xfId="0" quotePrefix="1" applyFont="1" applyBorder="1" applyAlignment="1">
      <alignment horizontal="center" vertical="center" shrinkToFit="1"/>
    </xf>
    <xf numFmtId="3" fontId="39" fillId="0" borderId="23" xfId="0" applyNumberFormat="1" applyFont="1" applyBorder="1" applyAlignment="1">
      <alignment horizontal="centerContinuous" vertical="center" wrapText="1" shrinkToFit="1"/>
    </xf>
    <xf numFmtId="3" fontId="39" fillId="0" borderId="23" xfId="0" applyNumberFormat="1" applyFont="1" applyBorder="1" applyAlignment="1">
      <alignment horizontal="center" vertical="center" wrapText="1" shrinkToFit="1"/>
    </xf>
    <xf numFmtId="3" fontId="55" fillId="0" borderId="30" xfId="0" applyNumberFormat="1" applyFont="1" applyBorder="1" applyAlignment="1">
      <alignment horizontal="center" vertical="center" shrinkToFit="1"/>
    </xf>
    <xf numFmtId="3" fontId="55" fillId="0" borderId="10" xfId="0" applyNumberFormat="1" applyFont="1" applyBorder="1" applyAlignment="1">
      <alignment horizontal="center" vertical="center" shrinkToFit="1"/>
    </xf>
    <xf numFmtId="3" fontId="55" fillId="0" borderId="22" xfId="0" applyNumberFormat="1" applyFont="1" applyBorder="1" applyAlignment="1">
      <alignment horizontal="center" vertical="center" shrinkToFit="1"/>
    </xf>
    <xf numFmtId="3" fontId="55" fillId="0" borderId="22" xfId="0" quotePrefix="1" applyNumberFormat="1" applyFont="1" applyBorder="1" applyAlignment="1">
      <alignment horizontal="center" vertical="center" shrinkToFit="1"/>
    </xf>
    <xf numFmtId="0" fontId="34" fillId="0" borderId="0" xfId="0" applyFont="1" applyAlignment="1">
      <alignment vertical="center" shrinkToFit="1"/>
    </xf>
    <xf numFmtId="184" fontId="34" fillId="0" borderId="5" xfId="175" applyNumberFormat="1" applyFont="1" applyFill="1" applyBorder="1" applyAlignment="1">
      <alignment horizontal="right" vertical="center"/>
    </xf>
    <xf numFmtId="0" fontId="34" fillId="0" borderId="0" xfId="10" applyFont="1" applyAlignment="1">
      <alignment horizontal="right" vertical="center"/>
    </xf>
    <xf numFmtId="1" fontId="39" fillId="0" borderId="0" xfId="0" applyNumberFormat="1" applyFont="1" applyAlignment="1">
      <alignment horizontal="center" vertical="center"/>
    </xf>
    <xf numFmtId="183" fontId="41" fillId="3" borderId="0" xfId="0" applyNumberFormat="1" applyFont="1" applyFill="1" applyAlignment="1">
      <alignment vertical="center"/>
    </xf>
    <xf numFmtId="0" fontId="41" fillId="3" borderId="0" xfId="0" applyFont="1" applyFill="1" applyAlignment="1">
      <alignment horizontal="right" vertical="center"/>
    </xf>
    <xf numFmtId="0" fontId="41" fillId="3" borderId="0" xfId="11" applyFont="1" applyFill="1" applyAlignment="1">
      <alignment vertical="center"/>
    </xf>
    <xf numFmtId="1" fontId="39" fillId="0" borderId="5" xfId="0" applyNumberFormat="1" applyFont="1" applyBorder="1" applyAlignment="1">
      <alignment horizontal="center" vertical="center"/>
    </xf>
    <xf numFmtId="195" fontId="41" fillId="0" borderId="7" xfId="0" applyNumberFormat="1" applyFont="1" applyBorder="1" applyAlignment="1">
      <alignment horizontal="center" vertical="center"/>
    </xf>
    <xf numFmtId="179" fontId="30" fillId="0" borderId="7" xfId="2" applyFont="1" applyFill="1" applyBorder="1" applyAlignment="1">
      <alignment horizontal="center" vertical="center"/>
    </xf>
    <xf numFmtId="0" fontId="30" fillId="0" borderId="7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179" fontId="54" fillId="0" borderId="9" xfId="2" quotePrefix="1" applyFont="1" applyBorder="1" applyAlignment="1">
      <alignment horizontal="right" vertical="center"/>
    </xf>
    <xf numFmtId="179" fontId="54" fillId="0" borderId="7" xfId="2" applyFont="1" applyFill="1" applyBorder="1" applyAlignment="1">
      <alignment horizontal="right" vertical="center"/>
    </xf>
    <xf numFmtId="179" fontId="54" fillId="0" borderId="7" xfId="2" applyFont="1" applyBorder="1" applyAlignment="1">
      <alignment horizontal="right" vertical="center"/>
    </xf>
    <xf numFmtId="182" fontId="54" fillId="0" borderId="7" xfId="2" applyNumberFormat="1" applyFont="1" applyBorder="1" applyAlignment="1">
      <alignment horizontal="right" vertical="center"/>
    </xf>
    <xf numFmtId="0" fontId="46" fillId="0" borderId="6" xfId="0" quotePrefix="1" applyFont="1" applyBorder="1" applyAlignment="1">
      <alignment horizontal="center" vertical="center"/>
    </xf>
    <xf numFmtId="179" fontId="46" fillId="0" borderId="7" xfId="2" applyFont="1" applyFill="1" applyBorder="1" applyAlignment="1">
      <alignment vertical="center"/>
    </xf>
    <xf numFmtId="182" fontId="46" fillId="0" borderId="7" xfId="2" applyNumberFormat="1" applyFont="1" applyBorder="1" applyAlignment="1">
      <alignment vertical="center"/>
    </xf>
    <xf numFmtId="3" fontId="46" fillId="0" borderId="7" xfId="2" applyNumberFormat="1" applyFont="1" applyBorder="1" applyAlignment="1">
      <alignment vertical="center"/>
    </xf>
    <xf numFmtId="3" fontId="46" fillId="0" borderId="7" xfId="2" applyNumberFormat="1" applyFont="1" applyFill="1" applyBorder="1" applyAlignment="1">
      <alignment vertical="center"/>
    </xf>
    <xf numFmtId="179" fontId="46" fillId="0" borderId="7" xfId="2" applyFont="1" applyBorder="1" applyAlignment="1">
      <alignment horizontal="right" vertical="center"/>
    </xf>
    <xf numFmtId="179" fontId="46" fillId="0" borderId="7" xfId="2" applyFont="1" applyBorder="1" applyAlignment="1">
      <alignment vertical="center"/>
    </xf>
    <xf numFmtId="0" fontId="46" fillId="0" borderId="9" xfId="0" quotePrefix="1" applyFont="1" applyBorder="1" applyAlignment="1">
      <alignment horizontal="center" vertical="center"/>
    </xf>
    <xf numFmtId="3" fontId="34" fillId="0" borderId="0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41" fillId="0" borderId="31" xfId="0" quotePrefix="1" applyFont="1" applyBorder="1" applyAlignment="1">
      <alignment horizontal="center" vertical="center" shrinkToFit="1"/>
    </xf>
    <xf numFmtId="200" fontId="46" fillId="0" borderId="7" xfId="174" applyNumberFormat="1" applyFont="1" applyBorder="1" applyAlignment="1">
      <alignment horizontal="right" vertical="center"/>
    </xf>
    <xf numFmtId="199" fontId="46" fillId="0" borderId="7" xfId="174" applyNumberFormat="1" applyFont="1" applyBorder="1" applyAlignment="1">
      <alignment horizontal="right" vertical="center"/>
    </xf>
    <xf numFmtId="0" fontId="41" fillId="0" borderId="9" xfId="0" quotePrefix="1" applyFont="1" applyBorder="1" applyAlignment="1">
      <alignment horizontal="center" vertical="center" shrinkToFit="1"/>
    </xf>
    <xf numFmtId="200" fontId="46" fillId="0" borderId="9" xfId="2" quotePrefix="1" applyNumberFormat="1" applyFont="1" applyFill="1" applyBorder="1" applyAlignment="1">
      <alignment horizontal="right" vertical="center"/>
    </xf>
    <xf numFmtId="200" fontId="46" fillId="0" borderId="7" xfId="2" quotePrefix="1" applyNumberFormat="1" applyFont="1" applyFill="1" applyBorder="1" applyAlignment="1">
      <alignment horizontal="right" vertical="center"/>
    </xf>
    <xf numFmtId="200" fontId="46" fillId="0" borderId="7" xfId="2" applyNumberFormat="1" applyFont="1" applyFill="1" applyBorder="1" applyAlignment="1">
      <alignment horizontal="right" vertical="center"/>
    </xf>
    <xf numFmtId="0" fontId="46" fillId="0" borderId="7" xfId="0" quotePrefix="1" applyFont="1" applyBorder="1" applyAlignment="1">
      <alignment horizontal="center" vertical="center"/>
    </xf>
    <xf numFmtId="41" fontId="34" fillId="0" borderId="7" xfId="2" applyNumberFormat="1" applyFont="1" applyFill="1" applyBorder="1" applyAlignment="1">
      <alignment horizontal="right" vertical="center"/>
    </xf>
    <xf numFmtId="187" fontId="46" fillId="0" borderId="9" xfId="0" applyNumberFormat="1" applyFont="1" applyBorder="1" applyAlignment="1">
      <alignment horizontal="right" vertical="center"/>
    </xf>
    <xf numFmtId="187" fontId="46" fillId="0" borderId="7" xfId="0" applyNumberFormat="1" applyFont="1" applyBorder="1" applyAlignment="1">
      <alignment horizontal="right" vertical="center"/>
    </xf>
    <xf numFmtId="184" fontId="34" fillId="0" borderId="5" xfId="11" applyNumberFormat="1" applyFont="1" applyBorder="1" applyAlignment="1">
      <alignment horizontal="right" vertical="center"/>
    </xf>
    <xf numFmtId="184" fontId="46" fillId="0" borderId="6" xfId="11" applyNumberFormat="1" applyFont="1" applyBorder="1" applyAlignment="1">
      <alignment horizontal="right" vertical="center"/>
    </xf>
    <xf numFmtId="0" fontId="46" fillId="0" borderId="0" xfId="0" quotePrefix="1" applyFont="1" applyBorder="1" applyAlignment="1">
      <alignment horizontal="center" vertical="center"/>
    </xf>
    <xf numFmtId="187" fontId="46" fillId="0" borderId="0" xfId="0" applyNumberFormat="1" applyFont="1" applyBorder="1" applyAlignment="1">
      <alignment horizontal="center" vertical="center"/>
    </xf>
    <xf numFmtId="41" fontId="46" fillId="0" borderId="0" xfId="0" applyNumberFormat="1" applyFont="1" applyBorder="1" applyAlignment="1">
      <alignment horizontal="center" vertical="center"/>
    </xf>
    <xf numFmtId="186" fontId="46" fillId="0" borderId="0" xfId="0" applyNumberFormat="1" applyFont="1" applyBorder="1" applyAlignment="1">
      <alignment horizontal="center" vertical="center"/>
    </xf>
    <xf numFmtId="3" fontId="62" fillId="0" borderId="0" xfId="0" applyNumberFormat="1" applyFont="1" applyFill="1" applyAlignment="1">
      <alignment vertical="center"/>
    </xf>
    <xf numFmtId="0" fontId="39" fillId="0" borderId="0" xfId="0" quotePrefix="1" applyFont="1" applyBorder="1" applyAlignment="1">
      <alignment horizontal="center" vertical="center"/>
    </xf>
    <xf numFmtId="186" fontId="39" fillId="0" borderId="0" xfId="0" applyNumberFormat="1" applyFont="1" applyBorder="1" applyAlignment="1">
      <alignment horizontal="center" vertical="center"/>
    </xf>
    <xf numFmtId="184" fontId="39" fillId="0" borderId="0" xfId="0" applyNumberFormat="1" applyFont="1" applyBorder="1" applyAlignment="1">
      <alignment horizontal="center" vertical="center"/>
    </xf>
    <xf numFmtId="201" fontId="61" fillId="0" borderId="0" xfId="176" applyNumberFormat="1" applyFont="1" applyBorder="1" applyAlignment="1">
      <alignment horizontal="center" vertical="center" wrapText="1"/>
    </xf>
    <xf numFmtId="0" fontId="39" fillId="0" borderId="0" xfId="10" applyFont="1" applyBorder="1" applyAlignment="1">
      <alignment horizontal="center" vertical="center"/>
    </xf>
    <xf numFmtId="0" fontId="39" fillId="0" borderId="0" xfId="0" quotePrefix="1" applyFont="1" applyAlignment="1">
      <alignment horizontal="center" vertical="center"/>
    </xf>
    <xf numFmtId="183" fontId="39" fillId="0" borderId="0" xfId="0" applyNumberFormat="1" applyFont="1" applyBorder="1" applyAlignment="1">
      <alignment horizontal="center" vertical="center"/>
    </xf>
    <xf numFmtId="3" fontId="39" fillId="0" borderId="17" xfId="0" applyNumberFormat="1" applyFont="1" applyBorder="1" applyAlignment="1">
      <alignment horizontal="centerContinuous" vertical="center"/>
    </xf>
    <xf numFmtId="0" fontId="39" fillId="3" borderId="8" xfId="0" quotePrefix="1" applyFont="1" applyFill="1" applyBorder="1" applyAlignment="1">
      <alignment horizontal="center" vertical="center"/>
    </xf>
    <xf numFmtId="0" fontId="39" fillId="3" borderId="5" xfId="0" quotePrefix="1" applyFont="1" applyFill="1" applyBorder="1" applyAlignment="1">
      <alignment horizontal="center" vertical="center"/>
    </xf>
    <xf numFmtId="201" fontId="39" fillId="0" borderId="0" xfId="2" applyNumberFormat="1" applyFont="1" applyFill="1" applyBorder="1" applyAlignment="1">
      <alignment horizontal="center" vertical="center" wrapText="1" shrinkToFit="1"/>
    </xf>
    <xf numFmtId="182" fontId="39" fillId="0" borderId="0" xfId="2" applyNumberFormat="1" applyFont="1" applyFill="1" applyBorder="1" applyAlignment="1">
      <alignment horizontal="center" vertical="center" wrapText="1" shrinkToFit="1"/>
    </xf>
    <xf numFmtId="3" fontId="63" fillId="0" borderId="0" xfId="0" applyNumberFormat="1" applyFont="1" applyFill="1" applyBorder="1" applyAlignment="1">
      <alignment horizontal="left"/>
    </xf>
    <xf numFmtId="0" fontId="41" fillId="0" borderId="6" xfId="0" quotePrefix="1" applyFont="1" applyFill="1" applyBorder="1" applyAlignment="1">
      <alignment horizontal="center" vertical="center"/>
    </xf>
    <xf numFmtId="0" fontId="41" fillId="0" borderId="9" xfId="0" quotePrefix="1" applyFont="1" applyFill="1" applyBorder="1" applyAlignment="1">
      <alignment horizontal="center" vertical="center"/>
    </xf>
    <xf numFmtId="0" fontId="41" fillId="0" borderId="7" xfId="10" applyFont="1" applyFill="1" applyBorder="1" applyAlignment="1">
      <alignment horizontal="center" vertical="center"/>
    </xf>
    <xf numFmtId="202" fontId="55" fillId="0" borderId="32" xfId="176" applyNumberFormat="1" applyFont="1" applyFill="1" applyBorder="1" applyAlignment="1">
      <alignment horizontal="center" vertical="center"/>
    </xf>
    <xf numFmtId="201" fontId="55" fillId="0" borderId="7" xfId="174" applyNumberFormat="1" applyFont="1" applyFill="1" applyBorder="1" applyAlignment="1">
      <alignment horizontal="center" vertical="center"/>
    </xf>
    <xf numFmtId="0" fontId="41" fillId="0" borderId="0" xfId="0" quotePrefix="1" applyFont="1" applyFill="1" applyBorder="1" applyAlignment="1">
      <alignment horizontal="center" vertical="center"/>
    </xf>
    <xf numFmtId="202" fontId="55" fillId="0" borderId="0" xfId="176" applyNumberFormat="1" applyFont="1" applyFill="1" applyBorder="1" applyAlignment="1">
      <alignment horizontal="center" vertical="center"/>
    </xf>
    <xf numFmtId="201" fontId="55" fillId="0" borderId="0" xfId="174" applyNumberFormat="1" applyFont="1" applyFill="1" applyBorder="1" applyAlignment="1">
      <alignment horizontal="center" vertical="center"/>
    </xf>
    <xf numFmtId="41" fontId="55" fillId="0" borderId="0" xfId="176" applyNumberFormat="1" applyFont="1" applyFill="1" applyBorder="1" applyAlignment="1">
      <alignment horizontal="center" vertical="center"/>
    </xf>
    <xf numFmtId="0" fontId="41" fillId="0" borderId="0" xfId="10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200" fontId="39" fillId="0" borderId="0" xfId="2" applyNumberFormat="1" applyFont="1" applyFill="1" applyBorder="1" applyAlignment="1">
      <alignment horizontal="right" vertical="center" shrinkToFit="1"/>
    </xf>
    <xf numFmtId="200" fontId="34" fillId="0" borderId="8" xfId="2" quotePrefix="1" applyNumberFormat="1" applyFont="1" applyFill="1" applyBorder="1" applyAlignment="1">
      <alignment horizontal="right" vertical="center"/>
    </xf>
    <xf numFmtId="200" fontId="34" fillId="0" borderId="0" xfId="2" quotePrefix="1" applyNumberFormat="1" applyFont="1" applyFill="1" applyBorder="1" applyAlignment="1">
      <alignment horizontal="right" vertical="center"/>
    </xf>
    <xf numFmtId="200" fontId="34" fillId="0" borderId="0" xfId="2" applyNumberFormat="1" applyFont="1" applyFill="1" applyBorder="1" applyAlignment="1">
      <alignment horizontal="right" vertical="center"/>
    </xf>
    <xf numFmtId="3" fontId="64" fillId="0" borderId="8" xfId="0" applyNumberFormat="1" applyFont="1" applyBorder="1" applyAlignment="1">
      <alignment horizontal="centerContinuous" vertical="center" wrapText="1"/>
    </xf>
    <xf numFmtId="187" fontId="34" fillId="0" borderId="9" xfId="0" applyNumberFormat="1" applyFont="1" applyBorder="1" applyAlignment="1">
      <alignment horizontal="center" vertical="center"/>
    </xf>
    <xf numFmtId="187" fontId="34" fillId="0" borderId="7" xfId="0" applyNumberFormat="1" applyFont="1" applyBorder="1" applyAlignment="1">
      <alignment horizontal="center" vertical="center"/>
    </xf>
    <xf numFmtId="41" fontId="34" fillId="0" borderId="7" xfId="0" applyNumberFormat="1" applyFont="1" applyBorder="1" applyAlignment="1">
      <alignment horizontal="center" vertical="center"/>
    </xf>
    <xf numFmtId="186" fontId="34" fillId="0" borderId="7" xfId="0" applyNumberFormat="1" applyFont="1" applyBorder="1" applyAlignment="1">
      <alignment horizontal="center" vertical="center"/>
    </xf>
    <xf numFmtId="186" fontId="34" fillId="0" borderId="6" xfId="0" applyNumberFormat="1" applyFont="1" applyBorder="1" applyAlignment="1">
      <alignment horizontal="center" vertical="center"/>
    </xf>
    <xf numFmtId="186" fontId="39" fillId="0" borderId="9" xfId="0" applyNumberFormat="1" applyFont="1" applyBorder="1" applyAlignment="1">
      <alignment horizontal="center" vertical="center"/>
    </xf>
    <xf numFmtId="184" fontId="39" fillId="0" borderId="7" xfId="3" applyNumberFormat="1" applyFont="1" applyFill="1" applyBorder="1" applyAlignment="1">
      <alignment horizontal="center" vertical="center"/>
    </xf>
    <xf numFmtId="184" fontId="39" fillId="0" borderId="7" xfId="0" applyNumberFormat="1" applyFont="1" applyBorder="1" applyAlignment="1">
      <alignment horizontal="center" vertical="center"/>
    </xf>
    <xf numFmtId="186" fontId="39" fillId="0" borderId="7" xfId="2" applyNumberFormat="1" applyFont="1" applyFill="1" applyBorder="1" applyAlignment="1">
      <alignment horizontal="center" vertical="center"/>
    </xf>
    <xf numFmtId="184" fontId="39" fillId="0" borderId="7" xfId="2" applyNumberFormat="1" applyFont="1" applyFill="1" applyBorder="1" applyAlignment="1">
      <alignment horizontal="center" vertical="center"/>
    </xf>
    <xf numFmtId="3" fontId="39" fillId="0" borderId="7" xfId="2" applyNumberFormat="1" applyFont="1" applyFill="1" applyBorder="1" applyAlignment="1">
      <alignment horizontal="center" vertical="center"/>
    </xf>
    <xf numFmtId="1" fontId="39" fillId="0" borderId="6" xfId="0" applyNumberFormat="1" applyFont="1" applyBorder="1" applyAlignment="1">
      <alignment horizontal="center" vertical="center"/>
    </xf>
    <xf numFmtId="179" fontId="39" fillId="0" borderId="9" xfId="2" applyFont="1" applyFill="1" applyBorder="1" applyAlignment="1">
      <alignment horizontal="right" vertical="center" shrinkToFit="1"/>
    </xf>
    <xf numFmtId="3" fontId="34" fillId="0" borderId="0" xfId="0" applyNumberFormat="1" applyFont="1" applyBorder="1" applyAlignment="1">
      <alignment horizontal="right" vertical="center" shrinkToFit="1"/>
    </xf>
    <xf numFmtId="184" fontId="34" fillId="0" borderId="0" xfId="0" applyNumberFormat="1" applyFont="1" applyBorder="1" applyAlignment="1">
      <alignment horizontal="center" vertical="center" shrinkToFit="1"/>
    </xf>
    <xf numFmtId="186" fontId="34" fillId="0" borderId="0" xfId="0" applyNumberFormat="1" applyFont="1" applyBorder="1" applyAlignment="1">
      <alignment horizontal="center" vertical="center" shrinkToFit="1"/>
    </xf>
    <xf numFmtId="0" fontId="34" fillId="0" borderId="0" xfId="0" applyFont="1" applyBorder="1" applyAlignment="1">
      <alignment shrinkToFit="1"/>
    </xf>
    <xf numFmtId="0" fontId="66" fillId="0" borderId="0" xfId="0" applyFont="1" applyAlignment="1">
      <alignment vertical="top"/>
    </xf>
    <xf numFmtId="0" fontId="39" fillId="0" borderId="0" xfId="0" applyFont="1" applyBorder="1" applyAlignment="1">
      <alignment horizontal="center" vertical="center"/>
    </xf>
    <xf numFmtId="3" fontId="39" fillId="0" borderId="0" xfId="0" applyNumberFormat="1" applyFont="1" applyBorder="1" applyAlignment="1">
      <alignment horizontal="center" vertical="center"/>
    </xf>
    <xf numFmtId="195" fontId="39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67" fillId="0" borderId="0" xfId="0" applyFont="1" applyAlignment="1">
      <alignment horizontal="centerContinuous" vertical="top"/>
    </xf>
    <xf numFmtId="0" fontId="68" fillId="0" borderId="0" xfId="0" applyFont="1" applyAlignment="1">
      <alignment horizontal="centerContinuous" vertical="top"/>
    </xf>
    <xf numFmtId="0" fontId="44" fillId="0" borderId="0" xfId="0" quotePrefix="1" applyFont="1" applyBorder="1" applyAlignment="1">
      <alignment horizontal="center" vertical="center"/>
    </xf>
    <xf numFmtId="0" fontId="69" fillId="0" borderId="0" xfId="0" applyFont="1" applyBorder="1"/>
    <xf numFmtId="0" fontId="65" fillId="0" borderId="0" xfId="0" applyFont="1" applyAlignment="1">
      <alignment horizontal="centerContinuous" vertical="top"/>
    </xf>
    <xf numFmtId="3" fontId="65" fillId="0" borderId="0" xfId="0" applyNumberFormat="1" applyFont="1" applyAlignment="1">
      <alignment horizontal="centerContinuous" vertical="top"/>
    </xf>
    <xf numFmtId="0" fontId="66" fillId="0" borderId="0" xfId="0" applyFont="1" applyAlignment="1">
      <alignment horizontal="left" vertical="top"/>
    </xf>
    <xf numFmtId="0" fontId="34" fillId="0" borderId="0" xfId="0" quotePrefix="1" applyFont="1" applyBorder="1" applyAlignment="1">
      <alignment horizontal="center" vertical="center"/>
    </xf>
    <xf numFmtId="0" fontId="25" fillId="0" borderId="0" xfId="0" applyFont="1" applyBorder="1"/>
    <xf numFmtId="179" fontId="34" fillId="0" borderId="8" xfId="2" applyFont="1" applyFill="1" applyBorder="1" applyAlignment="1">
      <alignment vertical="center"/>
    </xf>
    <xf numFmtId="41" fontId="58" fillId="3" borderId="34" xfId="177" applyNumberFormat="1" applyFont="1" applyFill="1" applyBorder="1" applyAlignment="1">
      <alignment horizontal="right" vertical="center"/>
    </xf>
    <xf numFmtId="41" fontId="56" fillId="3" borderId="34" xfId="174" applyNumberFormat="1" applyFont="1" applyFill="1" applyBorder="1" applyAlignment="1">
      <alignment horizontal="right" vertical="center"/>
    </xf>
    <xf numFmtId="41" fontId="56" fillId="3" borderId="34" xfId="177" applyNumberFormat="1" applyFont="1" applyFill="1" applyBorder="1" applyAlignment="1">
      <alignment horizontal="right" vertical="center"/>
    </xf>
    <xf numFmtId="41" fontId="56" fillId="3" borderId="34" xfId="0" applyNumberFormat="1" applyFont="1" applyFill="1" applyBorder="1" applyAlignment="1">
      <alignment horizontal="right" vertical="center"/>
    </xf>
    <xf numFmtId="41" fontId="56" fillId="3" borderId="35" xfId="177" applyNumberFormat="1" applyFont="1" applyFill="1" applyBorder="1" applyAlignment="1">
      <alignment horizontal="right" vertical="center"/>
    </xf>
    <xf numFmtId="0" fontId="39" fillId="3" borderId="0" xfId="0" quotePrefix="1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shrinkToFit="1"/>
    </xf>
    <xf numFmtId="3" fontId="1" fillId="0" borderId="7" xfId="0" applyNumberFormat="1" applyFont="1" applyBorder="1"/>
    <xf numFmtId="41" fontId="58" fillId="3" borderId="37" xfId="174" applyNumberFormat="1" applyFont="1" applyFill="1" applyBorder="1" applyAlignment="1">
      <alignment horizontal="right" vertical="center"/>
    </xf>
    <xf numFmtId="179" fontId="39" fillId="0" borderId="39" xfId="2" applyFont="1" applyFill="1" applyBorder="1" applyAlignment="1">
      <alignment horizontal="right" vertical="center" shrinkToFit="1"/>
    </xf>
    <xf numFmtId="179" fontId="39" fillId="0" borderId="40" xfId="2" applyFont="1" applyFill="1" applyBorder="1" applyAlignment="1">
      <alignment horizontal="right" vertical="center" shrinkToFit="1"/>
    </xf>
    <xf numFmtId="179" fontId="39" fillId="0" borderId="36" xfId="2" applyFont="1" applyFill="1" applyBorder="1" applyAlignment="1">
      <alignment horizontal="right" vertical="center" shrinkToFit="1"/>
    </xf>
    <xf numFmtId="179" fontId="39" fillId="0" borderId="41" xfId="2" applyFont="1" applyFill="1" applyBorder="1" applyAlignment="1">
      <alignment horizontal="right" vertical="center" shrinkToFit="1"/>
    </xf>
    <xf numFmtId="41" fontId="58" fillId="3" borderId="44" xfId="177" applyNumberFormat="1" applyFont="1" applyFill="1" applyBorder="1" applyAlignment="1">
      <alignment horizontal="right" vertical="center"/>
    </xf>
    <xf numFmtId="41" fontId="55" fillId="3" borderId="44" xfId="174" applyNumberFormat="1" applyFont="1" applyFill="1" applyBorder="1" applyAlignment="1">
      <alignment horizontal="right" vertical="center"/>
    </xf>
    <xf numFmtId="41" fontId="55" fillId="3" borderId="44" xfId="177" applyNumberFormat="1" applyFont="1" applyFill="1" applyBorder="1" applyAlignment="1">
      <alignment horizontal="right" vertical="center"/>
    </xf>
    <xf numFmtId="41" fontId="55" fillId="3" borderId="44" xfId="0" applyNumberFormat="1" applyFont="1" applyFill="1" applyBorder="1" applyAlignment="1">
      <alignment horizontal="right" vertical="center"/>
    </xf>
    <xf numFmtId="41" fontId="55" fillId="3" borderId="45" xfId="177" applyNumberFormat="1" applyFont="1" applyFill="1" applyBorder="1" applyAlignment="1">
      <alignment horizontal="right" vertical="center"/>
    </xf>
    <xf numFmtId="179" fontId="39" fillId="0" borderId="42" xfId="2" applyFont="1" applyFill="1" applyBorder="1" applyAlignment="1">
      <alignment horizontal="right" vertical="center" shrinkToFit="1"/>
    </xf>
    <xf numFmtId="179" fontId="39" fillId="0" borderId="46" xfId="2" applyFont="1" applyFill="1" applyBorder="1" applyAlignment="1">
      <alignment horizontal="right" vertical="center" shrinkToFit="1"/>
    </xf>
    <xf numFmtId="179" fontId="39" fillId="0" borderId="47" xfId="2" applyFont="1" applyFill="1" applyBorder="1" applyAlignment="1">
      <alignment horizontal="right" vertical="center" shrinkToFit="1"/>
    </xf>
    <xf numFmtId="179" fontId="39" fillId="0" borderId="37" xfId="2" applyFont="1" applyFill="1" applyBorder="1" applyAlignment="1">
      <alignment horizontal="right" vertical="center"/>
    </xf>
    <xf numFmtId="179" fontId="39" fillId="0" borderId="48" xfId="2" applyFont="1" applyFill="1" applyBorder="1" applyAlignment="1">
      <alignment horizontal="right" vertical="center"/>
    </xf>
    <xf numFmtId="179" fontId="39" fillId="0" borderId="49" xfId="2" applyFont="1" applyFill="1" applyBorder="1" applyAlignment="1">
      <alignment horizontal="right" vertical="center"/>
    </xf>
    <xf numFmtId="179" fontId="39" fillId="0" borderId="50" xfId="2" applyFont="1" applyFill="1" applyBorder="1" applyAlignment="1">
      <alignment horizontal="right" vertical="center"/>
    </xf>
    <xf numFmtId="179" fontId="39" fillId="0" borderId="51" xfId="2" applyFont="1" applyFill="1" applyBorder="1" applyAlignment="1">
      <alignment horizontal="right" vertical="center"/>
    </xf>
    <xf numFmtId="41" fontId="58" fillId="3" borderId="33" xfId="177" applyNumberFormat="1" applyFont="1" applyFill="1" applyBorder="1" applyAlignment="1">
      <alignment horizontal="right" vertical="center"/>
    </xf>
    <xf numFmtId="179" fontId="39" fillId="0" borderId="38" xfId="2" applyFont="1" applyFill="1" applyBorder="1" applyAlignment="1">
      <alignment horizontal="right" vertical="center" shrinkToFit="1"/>
    </xf>
    <xf numFmtId="179" fontId="39" fillId="0" borderId="52" xfId="2" applyFont="1" applyFill="1" applyBorder="1" applyAlignment="1">
      <alignment horizontal="right" vertical="center" shrinkToFit="1"/>
    </xf>
    <xf numFmtId="179" fontId="39" fillId="0" borderId="53" xfId="2" applyFont="1" applyFill="1" applyBorder="1" applyAlignment="1">
      <alignment horizontal="right" vertical="center" shrinkToFit="1"/>
    </xf>
    <xf numFmtId="41" fontId="58" fillId="3" borderId="54" xfId="174" applyNumberFormat="1" applyFont="1" applyFill="1" applyBorder="1" applyAlignment="1">
      <alignment horizontal="right" vertical="center"/>
    </xf>
    <xf numFmtId="41" fontId="58" fillId="3" borderId="27" xfId="177" applyNumberFormat="1" applyFont="1" applyFill="1" applyBorder="1" applyAlignment="1">
      <alignment horizontal="right" vertical="center"/>
    </xf>
    <xf numFmtId="41" fontId="58" fillId="3" borderId="45" xfId="177" applyNumberFormat="1" applyFont="1" applyFill="1" applyBorder="1" applyAlignment="1">
      <alignment horizontal="right" vertical="center"/>
    </xf>
    <xf numFmtId="0" fontId="41" fillId="3" borderId="55" xfId="0" quotePrefix="1" applyFont="1" applyFill="1" applyBorder="1" applyAlignment="1">
      <alignment horizontal="center" vertical="center" shrinkToFit="1"/>
    </xf>
    <xf numFmtId="41" fontId="55" fillId="3" borderId="27" xfId="177" applyNumberFormat="1" applyFont="1" applyFill="1" applyBorder="1" applyAlignment="1">
      <alignment horizontal="right" vertical="center"/>
    </xf>
    <xf numFmtId="41" fontId="56" fillId="3" borderId="55" xfId="177" applyNumberFormat="1" applyFont="1" applyFill="1" applyBorder="1" applyAlignment="1">
      <alignment horizontal="right" vertical="center"/>
    </xf>
    <xf numFmtId="41" fontId="58" fillId="3" borderId="27" xfId="174" applyNumberFormat="1" applyFont="1" applyFill="1" applyBorder="1" applyAlignment="1">
      <alignment horizontal="right" vertical="center"/>
    </xf>
    <xf numFmtId="179" fontId="39" fillId="0" borderId="27" xfId="2" applyFont="1" applyFill="1" applyBorder="1" applyAlignment="1">
      <alignment horizontal="right" vertical="center" shrinkToFit="1"/>
    </xf>
    <xf numFmtId="41" fontId="56" fillId="3" borderId="33" xfId="177" applyNumberFormat="1" applyFont="1" applyFill="1" applyBorder="1" applyAlignment="1">
      <alignment horizontal="right" vertical="center"/>
    </xf>
    <xf numFmtId="179" fontId="39" fillId="0" borderId="43" xfId="2" applyFont="1" applyFill="1" applyBorder="1" applyAlignment="1">
      <alignment horizontal="right" vertical="center" shrinkToFit="1"/>
    </xf>
    <xf numFmtId="179" fontId="39" fillId="0" borderId="45" xfId="2" applyFont="1" applyFill="1" applyBorder="1" applyAlignment="1">
      <alignment horizontal="right" vertical="center" shrinkToFit="1"/>
    </xf>
    <xf numFmtId="179" fontId="39" fillId="0" borderId="44" xfId="2" applyFont="1" applyFill="1" applyBorder="1" applyAlignment="1">
      <alignment horizontal="right" vertical="center" shrinkToFit="1"/>
    </xf>
    <xf numFmtId="41" fontId="55" fillId="3" borderId="38" xfId="177" applyNumberFormat="1" applyFont="1" applyFill="1" applyBorder="1" applyAlignment="1">
      <alignment horizontal="right" vertical="center"/>
    </xf>
    <xf numFmtId="41" fontId="55" fillId="3" borderId="47" xfId="177" applyNumberFormat="1" applyFont="1" applyFill="1" applyBorder="1" applyAlignment="1">
      <alignment horizontal="right" vertical="center"/>
    </xf>
    <xf numFmtId="41" fontId="55" fillId="3" borderId="46" xfId="177" applyNumberFormat="1" applyFont="1" applyFill="1" applyBorder="1" applyAlignment="1">
      <alignment horizontal="right" vertical="center"/>
    </xf>
    <xf numFmtId="0" fontId="34" fillId="0" borderId="41" xfId="0" applyFont="1" applyBorder="1" applyAlignment="1">
      <alignment horizontal="right" vertical="center" shrinkToFit="1"/>
    </xf>
    <xf numFmtId="0" fontId="34" fillId="0" borderId="47" xfId="0" applyFont="1" applyBorder="1" applyAlignment="1">
      <alignment horizontal="right" vertical="center" shrinkToFit="1"/>
    </xf>
    <xf numFmtId="0" fontId="39" fillId="0" borderId="0" xfId="0" quotePrefix="1" applyFont="1" applyBorder="1" applyAlignment="1">
      <alignment horizontal="center" vertical="center" shrinkToFit="1"/>
    </xf>
    <xf numFmtId="41" fontId="55" fillId="3" borderId="42" xfId="177" applyNumberFormat="1" applyFont="1" applyFill="1" applyBorder="1" applyAlignment="1">
      <alignment horizontal="right" vertical="center"/>
    </xf>
    <xf numFmtId="0" fontId="39" fillId="0" borderId="56" xfId="0" quotePrefix="1" applyFont="1" applyBorder="1" applyAlignment="1">
      <alignment horizontal="center" vertical="center" shrinkToFit="1"/>
    </xf>
    <xf numFmtId="0" fontId="39" fillId="3" borderId="57" xfId="0" quotePrefix="1" applyFont="1" applyFill="1" applyBorder="1" applyAlignment="1">
      <alignment horizontal="center" vertical="center" shrinkToFit="1"/>
    </xf>
    <xf numFmtId="0" fontId="38" fillId="0" borderId="0" xfId="0" applyFont="1" applyAlignment="1">
      <alignment horizontal="centerContinuous" vertical="top" wrapText="1"/>
    </xf>
    <xf numFmtId="200" fontId="34" fillId="0" borderId="0" xfId="174" applyNumberFormat="1" applyFont="1" applyBorder="1" applyAlignment="1">
      <alignment horizontal="right" vertical="center"/>
    </xf>
    <xf numFmtId="199" fontId="34" fillId="0" borderId="0" xfId="174" applyNumberFormat="1" applyFont="1" applyBorder="1" applyAlignment="1">
      <alignment horizontal="right" vertical="center"/>
    </xf>
    <xf numFmtId="0" fontId="34" fillId="0" borderId="0" xfId="0" applyFont="1" applyBorder="1" applyAlignment="1">
      <alignment vertical="center" shrinkToFit="1"/>
    </xf>
    <xf numFmtId="200" fontId="34" fillId="0" borderId="5" xfId="174" applyNumberFormat="1" applyFont="1" applyBorder="1" applyAlignment="1">
      <alignment horizontal="right" vertical="center"/>
    </xf>
    <xf numFmtId="179" fontId="39" fillId="0" borderId="8" xfId="2" applyFont="1" applyFill="1" applyBorder="1" applyAlignment="1">
      <alignment horizontal="right" vertical="center" shrinkToFit="1"/>
    </xf>
    <xf numFmtId="0" fontId="34" fillId="0" borderId="0" xfId="0" applyFont="1" applyBorder="1"/>
    <xf numFmtId="0" fontId="65" fillId="0" borderId="0" xfId="11" applyFont="1" applyAlignment="1">
      <alignment horizontal="centerContinuous" vertical="top"/>
    </xf>
    <xf numFmtId="0" fontId="65" fillId="0" borderId="0" xfId="11" applyFont="1" applyAlignment="1">
      <alignment horizontal="centerContinuous" vertical="top" shrinkToFit="1"/>
    </xf>
    <xf numFmtId="0" fontId="65" fillId="0" borderId="0" xfId="0" applyFont="1" applyAlignment="1">
      <alignment horizontal="centerContinuous" vertical="top" shrinkToFit="1"/>
    </xf>
    <xf numFmtId="0" fontId="65" fillId="0" borderId="0" xfId="11" applyFont="1" applyAlignment="1">
      <alignment vertical="top"/>
    </xf>
    <xf numFmtId="0" fontId="65" fillId="0" borderId="0" xfId="0" applyFont="1" applyAlignment="1">
      <alignment vertical="top"/>
    </xf>
    <xf numFmtId="0" fontId="34" fillId="0" borderId="0" xfId="11" applyFont="1" applyBorder="1"/>
    <xf numFmtId="187" fontId="34" fillId="0" borderId="0" xfId="0" applyNumberFormat="1" applyFont="1" applyBorder="1" applyAlignment="1">
      <alignment horizontal="right" vertical="center"/>
    </xf>
    <xf numFmtId="187" fontId="34" fillId="0" borderId="0" xfId="0" applyNumberFormat="1" applyFont="1" applyBorder="1" applyAlignment="1">
      <alignment horizontal="center" vertical="center"/>
    </xf>
    <xf numFmtId="41" fontId="34" fillId="0" borderId="0" xfId="0" applyNumberFormat="1" applyFont="1" applyBorder="1" applyAlignment="1">
      <alignment horizontal="center" vertical="center"/>
    </xf>
    <xf numFmtId="186" fontId="34" fillId="0" borderId="0" xfId="0" applyNumberFormat="1" applyFont="1" applyBorder="1" applyAlignment="1">
      <alignment horizontal="center" vertical="center"/>
    </xf>
    <xf numFmtId="0" fontId="34" fillId="0" borderId="0" xfId="10" applyFont="1" applyBorder="1" applyAlignment="1">
      <alignment horizontal="right" vertical="center"/>
    </xf>
    <xf numFmtId="0" fontId="39" fillId="0" borderId="0" xfId="0" quotePrefix="1" applyFont="1" applyFill="1" applyBorder="1" applyAlignment="1">
      <alignment horizontal="center" vertical="center"/>
    </xf>
    <xf numFmtId="41" fontId="39" fillId="0" borderId="0" xfId="0" applyNumberFormat="1" applyFont="1" applyBorder="1" applyAlignment="1">
      <alignment horizontal="center" vertical="center"/>
    </xf>
    <xf numFmtId="0" fontId="39" fillId="0" borderId="8" xfId="0" quotePrefix="1" applyFont="1" applyFill="1" applyBorder="1" applyAlignment="1">
      <alignment horizontal="center" vertical="center"/>
    </xf>
    <xf numFmtId="0" fontId="39" fillId="0" borderId="5" xfId="0" quotePrefix="1" applyFont="1" applyFill="1" applyBorder="1" applyAlignment="1">
      <alignment horizontal="center" vertical="center"/>
    </xf>
    <xf numFmtId="3" fontId="39" fillId="0" borderId="20" xfId="0" applyNumberFormat="1" applyFont="1" applyBorder="1" applyAlignment="1">
      <alignment horizontal="center" vertical="center"/>
    </xf>
    <xf numFmtId="3" fontId="39" fillId="0" borderId="15" xfId="0" applyNumberFormat="1" applyFont="1" applyBorder="1" applyAlignment="1">
      <alignment horizontal="center" vertical="center"/>
    </xf>
    <xf numFmtId="41" fontId="58" fillId="3" borderId="58" xfId="174" applyNumberFormat="1" applyFont="1" applyFill="1" applyBorder="1" applyAlignment="1">
      <alignment horizontal="right" vertical="center"/>
    </xf>
    <xf numFmtId="0" fontId="34" fillId="0" borderId="40" xfId="0" applyFont="1" applyBorder="1" applyAlignment="1">
      <alignment horizontal="right" vertical="center" shrinkToFit="1"/>
    </xf>
    <xf numFmtId="41" fontId="56" fillId="3" borderId="59" xfId="177" applyNumberFormat="1" applyFont="1" applyFill="1" applyBorder="1" applyAlignment="1">
      <alignment horizontal="right" vertical="center"/>
    </xf>
    <xf numFmtId="41" fontId="56" fillId="3" borderId="60" xfId="177" applyNumberFormat="1" applyFont="1" applyFill="1" applyBorder="1" applyAlignment="1">
      <alignment horizontal="right" vertical="center"/>
    </xf>
    <xf numFmtId="3" fontId="40" fillId="0" borderId="16" xfId="0" applyNumberFormat="1" applyFont="1" applyBorder="1"/>
    <xf numFmtId="41" fontId="56" fillId="3" borderId="61" xfId="177" applyNumberFormat="1" applyFont="1" applyFill="1" applyBorder="1" applyAlignment="1">
      <alignment horizontal="right" vertical="center"/>
    </xf>
    <xf numFmtId="41" fontId="56" fillId="3" borderId="54" xfId="177" applyNumberFormat="1" applyFont="1" applyFill="1" applyBorder="1" applyAlignment="1">
      <alignment horizontal="right" vertical="center"/>
    </xf>
    <xf numFmtId="0" fontId="41" fillId="3" borderId="33" xfId="0" quotePrefix="1" applyFont="1" applyFill="1" applyBorder="1" applyAlignment="1">
      <alignment horizontal="center" vertical="center" shrinkToFit="1"/>
    </xf>
    <xf numFmtId="41" fontId="56" fillId="3" borderId="58" xfId="177" applyNumberFormat="1" applyFont="1" applyFill="1" applyBorder="1" applyAlignment="1">
      <alignment horizontal="right" vertical="center"/>
    </xf>
    <xf numFmtId="0" fontId="39" fillId="0" borderId="62" xfId="0" quotePrefix="1" applyFont="1" applyBorder="1" applyAlignment="1">
      <alignment horizontal="center" vertical="center" shrinkToFit="1"/>
    </xf>
    <xf numFmtId="179" fontId="39" fillId="0" borderId="63" xfId="2" applyFont="1" applyFill="1" applyBorder="1" applyAlignment="1">
      <alignment horizontal="right" vertical="center" shrinkToFit="1"/>
    </xf>
    <xf numFmtId="3" fontId="34" fillId="0" borderId="0" xfId="0" applyNumberFormat="1" applyFont="1" applyBorder="1" applyAlignment="1">
      <alignment horizontal="centerContinuous" vertical="center"/>
    </xf>
    <xf numFmtId="0" fontId="34" fillId="0" borderId="0" xfId="0" applyFont="1" applyBorder="1" applyAlignment="1">
      <alignment horizontal="centerContinuous" vertical="center"/>
    </xf>
    <xf numFmtId="3" fontId="34" fillId="0" borderId="20" xfId="0" applyNumberFormat="1" applyFont="1" applyBorder="1" applyAlignment="1">
      <alignment horizontal="centerContinuous" vertical="center" shrinkToFit="1"/>
    </xf>
    <xf numFmtId="0" fontId="34" fillId="0" borderId="15" xfId="0" applyFont="1" applyBorder="1" applyAlignment="1">
      <alignment horizontal="centerContinuous" vertical="center"/>
    </xf>
    <xf numFmtId="0" fontId="34" fillId="0" borderId="22" xfId="0" applyFont="1" applyBorder="1" applyAlignment="1">
      <alignment horizontal="left" vertical="center"/>
    </xf>
    <xf numFmtId="3" fontId="34" fillId="0" borderId="9" xfId="0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 shrinkToFit="1"/>
    </xf>
    <xf numFmtId="3" fontId="39" fillId="0" borderId="0" xfId="0" applyNumberFormat="1" applyFont="1" applyBorder="1"/>
    <xf numFmtId="179" fontId="39" fillId="0" borderId="64" xfId="2" applyFont="1" applyFill="1" applyBorder="1" applyAlignment="1">
      <alignment horizontal="right" vertical="center"/>
    </xf>
    <xf numFmtId="3" fontId="34" fillId="0" borderId="16" xfId="0" applyNumberFormat="1" applyFont="1" applyBorder="1" applyAlignment="1">
      <alignment horizontal="centerContinuous" vertical="center"/>
    </xf>
    <xf numFmtId="3" fontId="34" fillId="0" borderId="2" xfId="0" applyNumberFormat="1" applyFont="1" applyBorder="1" applyAlignment="1">
      <alignment horizontal="centerContinuous" vertical="center"/>
    </xf>
    <xf numFmtId="183" fontId="46" fillId="0" borderId="4" xfId="0" applyNumberFormat="1" applyFont="1" applyBorder="1" applyAlignment="1">
      <alignment horizontal="left"/>
    </xf>
    <xf numFmtId="0" fontId="65" fillId="0" borderId="0" xfId="10" applyFont="1" applyAlignment="1">
      <alignment horizontal="center" vertical="top"/>
    </xf>
    <xf numFmtId="202" fontId="55" fillId="0" borderId="0" xfId="176" applyNumberFormat="1" applyFont="1" applyFill="1" applyBorder="1" applyAlignment="1">
      <alignment horizontal="right" vertical="center"/>
    </xf>
    <xf numFmtId="202" fontId="55" fillId="0" borderId="32" xfId="176" applyNumberFormat="1" applyFont="1" applyFill="1" applyBorder="1" applyAlignment="1">
      <alignment horizontal="right" vertical="center"/>
    </xf>
    <xf numFmtId="3" fontId="70" fillId="0" borderId="9" xfId="9" applyNumberFormat="1" applyFont="1" applyBorder="1" applyAlignment="1">
      <alignment horizontal="right" vertical="center" shrinkToFit="1"/>
    </xf>
    <xf numFmtId="184" fontId="70" fillId="0" borderId="7" xfId="9" applyNumberFormat="1" applyFont="1" applyBorder="1" applyAlignment="1">
      <alignment horizontal="center" vertical="center" shrinkToFit="1"/>
    </xf>
    <xf numFmtId="3" fontId="70" fillId="0" borderId="7" xfId="9" applyNumberFormat="1" applyFont="1" applyBorder="1" applyAlignment="1">
      <alignment horizontal="right" vertical="center" shrinkToFit="1"/>
    </xf>
    <xf numFmtId="186" fontId="70" fillId="0" borderId="7" xfId="9" applyNumberFormat="1" applyFont="1" applyBorder="1" applyAlignment="1">
      <alignment horizontal="center" vertical="center" shrinkToFit="1"/>
    </xf>
    <xf numFmtId="184" fontId="70" fillId="0" borderId="6" xfId="9" applyNumberFormat="1" applyFont="1" applyBorder="1" applyAlignment="1">
      <alignment horizontal="center" vertical="center" shrinkToFit="1"/>
    </xf>
    <xf numFmtId="3" fontId="41" fillId="0" borderId="7" xfId="9" applyNumberFormat="1" applyFont="1" applyBorder="1" applyAlignment="1">
      <alignment horizontal="center" vertical="center"/>
    </xf>
    <xf numFmtId="3" fontId="39" fillId="0" borderId="0" xfId="9" applyNumberFormat="1" applyFont="1" applyAlignment="1">
      <alignment horizontal="center" vertical="center"/>
    </xf>
    <xf numFmtId="41" fontId="39" fillId="0" borderId="0" xfId="9" applyNumberFormat="1" applyFont="1" applyAlignment="1">
      <alignment horizontal="center" vertical="center"/>
    </xf>
    <xf numFmtId="195" fontId="39" fillId="0" borderId="0" xfId="9" applyNumberFormat="1" applyFont="1" applyAlignment="1">
      <alignment horizontal="center" vertical="center"/>
    </xf>
    <xf numFmtId="0" fontId="39" fillId="0" borderId="5" xfId="9" applyFont="1" applyBorder="1" applyAlignment="1">
      <alignment horizontal="center" vertical="center"/>
    </xf>
    <xf numFmtId="3" fontId="39" fillId="0" borderId="8" xfId="9" applyNumberFormat="1" applyFont="1" applyBorder="1" applyAlignment="1">
      <alignment horizontal="center" vertical="center"/>
    </xf>
    <xf numFmtId="3" fontId="39" fillId="0" borderId="0" xfId="9" applyNumberFormat="1" applyFont="1" applyAlignment="1">
      <alignment horizontal="center" vertical="center" wrapText="1"/>
    </xf>
    <xf numFmtId="3" fontId="39" fillId="0" borderId="9" xfId="9" applyNumberFormat="1" applyFont="1" applyBorder="1" applyAlignment="1">
      <alignment horizontal="center" vertical="center"/>
    </xf>
    <xf numFmtId="3" fontId="39" fillId="0" borderId="7" xfId="9" applyNumberFormat="1" applyFont="1" applyBorder="1" applyAlignment="1">
      <alignment horizontal="center" vertical="center"/>
    </xf>
    <xf numFmtId="197" fontId="39" fillId="0" borderId="7" xfId="9" applyNumberFormat="1" applyFont="1" applyBorder="1" applyAlignment="1">
      <alignment horizontal="right" vertical="center"/>
    </xf>
    <xf numFmtId="195" fontId="39" fillId="0" borderId="7" xfId="9" applyNumberFormat="1" applyFont="1" applyBorder="1" applyAlignment="1">
      <alignment horizontal="center" vertical="center"/>
    </xf>
    <xf numFmtId="0" fontId="39" fillId="0" borderId="6" xfId="9" applyFont="1" applyBorder="1" applyAlignment="1">
      <alignment horizontal="center" vertical="center"/>
    </xf>
    <xf numFmtId="3" fontId="65" fillId="0" borderId="0" xfId="0" applyNumberFormat="1" applyFont="1" applyAlignment="1">
      <alignment horizontal="center" vertical="top"/>
    </xf>
    <xf numFmtId="0" fontId="71" fillId="0" borderId="0" xfId="0" applyFont="1" applyAlignment="1">
      <alignment vertical="center"/>
    </xf>
    <xf numFmtId="3" fontId="41" fillId="0" borderId="7" xfId="179" applyNumberFormat="1" applyFont="1" applyBorder="1" applyAlignment="1">
      <alignment horizontal="center" vertical="center"/>
    </xf>
    <xf numFmtId="3" fontId="39" fillId="0" borderId="0" xfId="179" applyNumberFormat="1" applyFont="1" applyBorder="1" applyAlignment="1">
      <alignment horizontal="center" vertical="center"/>
    </xf>
    <xf numFmtId="3" fontId="39" fillId="0" borderId="7" xfId="179" applyNumberFormat="1" applyFont="1" applyBorder="1" applyAlignment="1">
      <alignment horizontal="center" vertical="center"/>
    </xf>
    <xf numFmtId="3" fontId="39" fillId="0" borderId="11" xfId="0" applyNumberFormat="1" applyFont="1" applyFill="1" applyBorder="1" applyAlignment="1">
      <alignment horizontal="center" vertical="center" wrapText="1"/>
    </xf>
    <xf numFmtId="3" fontId="39" fillId="0" borderId="0" xfId="179" applyNumberFormat="1" applyFont="1" applyBorder="1" applyAlignment="1">
      <alignment horizontal="center" vertical="center" wrapText="1"/>
    </xf>
    <xf numFmtId="3" fontId="39" fillId="0" borderId="0" xfId="0" applyNumberFormat="1" applyFont="1" applyBorder="1" applyAlignment="1">
      <alignment horizontal="right" vertical="center"/>
    </xf>
    <xf numFmtId="3" fontId="39" fillId="0" borderId="11" xfId="0" applyNumberFormat="1" applyFont="1" applyBorder="1" applyAlignment="1">
      <alignment horizontal="center" vertical="center" wrapText="1"/>
    </xf>
    <xf numFmtId="0" fontId="65" fillId="0" borderId="0" xfId="0" applyFont="1" applyAlignment="1">
      <alignment horizontal="center" vertical="top"/>
    </xf>
    <xf numFmtId="0" fontId="39" fillId="0" borderId="4" xfId="0" applyFont="1" applyBorder="1" applyAlignment="1">
      <alignment horizontal="right" vertical="center"/>
    </xf>
    <xf numFmtId="0" fontId="39" fillId="0" borderId="6" xfId="0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center"/>
    </xf>
    <xf numFmtId="3" fontId="34" fillId="0" borderId="16" xfId="0" applyNumberFormat="1" applyFont="1" applyBorder="1" applyAlignment="1">
      <alignment horizontal="center" vertical="center"/>
    </xf>
    <xf numFmtId="3" fontId="34" fillId="0" borderId="15" xfId="0" applyNumberFormat="1" applyFont="1" applyBorder="1" applyAlignment="1">
      <alignment horizontal="center" vertical="center"/>
    </xf>
    <xf numFmtId="3" fontId="42" fillId="0" borderId="10" xfId="0" applyNumberFormat="1" applyFont="1" applyBorder="1" applyAlignment="1">
      <alignment horizontal="center" vertical="center" shrinkToFit="1"/>
    </xf>
    <xf numFmtId="0" fontId="34" fillId="0" borderId="22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3" fontId="34" fillId="0" borderId="8" xfId="0" applyNumberFormat="1" applyFont="1" applyBorder="1" applyAlignment="1">
      <alignment horizontal="center" vertical="center"/>
    </xf>
    <xf numFmtId="3" fontId="39" fillId="0" borderId="10" xfId="0" applyNumberFormat="1" applyFont="1" applyBorder="1" applyAlignment="1">
      <alignment horizontal="center" vertical="center" shrinkToFit="1"/>
    </xf>
    <xf numFmtId="0" fontId="39" fillId="0" borderId="0" xfId="0" applyFont="1" applyAlignment="1">
      <alignment horizontal="right" vertical="center" wrapText="1"/>
    </xf>
    <xf numFmtId="3" fontId="39" fillId="0" borderId="11" xfId="0" applyNumberFormat="1" applyFont="1" applyBorder="1" applyAlignment="1">
      <alignment horizontal="center" vertical="center" wrapText="1"/>
    </xf>
    <xf numFmtId="3" fontId="39" fillId="0" borderId="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65" fillId="0" borderId="0" xfId="0" applyFont="1" applyAlignment="1">
      <alignment horizontal="center" vertical="top"/>
    </xf>
    <xf numFmtId="0" fontId="39" fillId="0" borderId="4" xfId="0" applyFont="1" applyBorder="1" applyAlignment="1">
      <alignment horizontal="left" vertical="center"/>
    </xf>
    <xf numFmtId="0" fontId="39" fillId="0" borderId="4" xfId="0" applyFont="1" applyBorder="1" applyAlignment="1">
      <alignment horizontal="right" vertical="center"/>
    </xf>
    <xf numFmtId="0" fontId="39" fillId="0" borderId="18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/>
    </xf>
    <xf numFmtId="179" fontId="44" fillId="0" borderId="18" xfId="5" applyFont="1" applyBorder="1" applyAlignment="1">
      <alignment horizontal="center" vertical="center" wrapText="1"/>
    </xf>
    <xf numFmtId="0" fontId="43" fillId="0" borderId="5" xfId="0" applyFont="1" applyBorder="1"/>
    <xf numFmtId="0" fontId="43" fillId="0" borderId="6" xfId="0" applyFont="1" applyBorder="1"/>
    <xf numFmtId="179" fontId="44" fillId="0" borderId="11" xfId="5" applyFont="1" applyBorder="1" applyAlignment="1">
      <alignment horizontal="center" vertical="center"/>
    </xf>
    <xf numFmtId="0" fontId="43" fillId="0" borderId="8" xfId="0" applyFont="1" applyBorder="1"/>
    <xf numFmtId="0" fontId="43" fillId="0" borderId="9" xfId="0" applyFont="1" applyBorder="1"/>
    <xf numFmtId="179" fontId="34" fillId="0" borderId="18" xfId="6" applyFont="1" applyBorder="1" applyAlignment="1">
      <alignment horizontal="center" vertical="center"/>
    </xf>
    <xf numFmtId="179" fontId="34" fillId="0" borderId="5" xfId="6" applyFont="1" applyBorder="1" applyAlignment="1">
      <alignment horizontal="center" vertical="center"/>
    </xf>
    <xf numFmtId="179" fontId="34" fillId="0" borderId="6" xfId="6" applyFont="1" applyBorder="1" applyAlignment="1">
      <alignment horizontal="center" vertical="center"/>
    </xf>
    <xf numFmtId="179" fontId="34" fillId="0" borderId="11" xfId="6" applyFont="1" applyBorder="1" applyAlignment="1">
      <alignment horizontal="center" vertical="center"/>
    </xf>
    <xf numFmtId="179" fontId="34" fillId="0" borderId="8" xfId="6" applyFont="1" applyBorder="1" applyAlignment="1">
      <alignment horizontal="center" vertical="center"/>
    </xf>
    <xf numFmtId="179" fontId="34" fillId="0" borderId="9" xfId="6" applyFont="1" applyBorder="1" applyAlignment="1">
      <alignment horizontal="center" vertical="center"/>
    </xf>
    <xf numFmtId="3" fontId="34" fillId="0" borderId="23" xfId="0" applyNumberFormat="1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center"/>
    </xf>
    <xf numFmtId="3" fontId="34" fillId="0" borderId="16" xfId="0" applyNumberFormat="1" applyFont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3" fontId="34" fillId="0" borderId="15" xfId="0" applyNumberFormat="1" applyFont="1" applyBorder="1" applyAlignment="1">
      <alignment horizontal="center" vertical="center"/>
    </xf>
    <xf numFmtId="3" fontId="42" fillId="0" borderId="22" xfId="0" applyNumberFormat="1" applyFont="1" applyBorder="1" applyAlignment="1">
      <alignment horizontal="center" vertical="center" shrinkToFit="1"/>
    </xf>
    <xf numFmtId="3" fontId="42" fillId="0" borderId="10" xfId="0" applyNumberFormat="1" applyFont="1" applyBorder="1" applyAlignment="1">
      <alignment horizontal="center" vertical="center" shrinkToFit="1"/>
    </xf>
    <xf numFmtId="3" fontId="34" fillId="0" borderId="20" xfId="0" applyNumberFormat="1" applyFont="1" applyBorder="1" applyAlignment="1">
      <alignment horizontal="center" vertical="center"/>
    </xf>
    <xf numFmtId="179" fontId="39" fillId="0" borderId="18" xfId="6" applyFont="1" applyBorder="1" applyAlignment="1">
      <alignment horizontal="center" vertical="center" shrinkToFit="1"/>
    </xf>
    <xf numFmtId="179" fontId="39" fillId="0" borderId="6" xfId="6" applyFont="1" applyBorder="1" applyAlignment="1">
      <alignment horizontal="center" vertical="center" shrinkToFit="1"/>
    </xf>
    <xf numFmtId="179" fontId="39" fillId="0" borderId="11" xfId="6" applyFont="1" applyBorder="1" applyAlignment="1">
      <alignment horizontal="center" vertical="center" shrinkToFit="1"/>
    </xf>
    <xf numFmtId="179" fontId="39" fillId="0" borderId="9" xfId="6" applyFont="1" applyBorder="1" applyAlignment="1">
      <alignment horizontal="center" vertical="center" shrinkToFit="1"/>
    </xf>
    <xf numFmtId="0" fontId="34" fillId="0" borderId="13" xfId="11" applyFont="1" applyBorder="1" applyAlignment="1">
      <alignment horizontal="center" vertical="center" shrinkToFit="1"/>
    </xf>
    <xf numFmtId="0" fontId="34" fillId="0" borderId="14" xfId="11" applyFont="1" applyBorder="1" applyAlignment="1">
      <alignment horizontal="center" vertical="center" shrinkToFit="1"/>
    </xf>
    <xf numFmtId="0" fontId="34" fillId="0" borderId="22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5" xfId="0" applyFont="1" applyBorder="1" applyAlignment="1">
      <alignment horizontal="center" vertical="center"/>
    </xf>
    <xf numFmtId="3" fontId="34" fillId="0" borderId="8" xfId="0" applyNumberFormat="1" applyFont="1" applyBorder="1" applyAlignment="1">
      <alignment horizontal="center" vertical="center"/>
    </xf>
    <xf numFmtId="3" fontId="62" fillId="0" borderId="0" xfId="0" applyNumberFormat="1" applyFont="1" applyFill="1" applyAlignment="1">
      <alignment horizontal="left" vertical="center"/>
    </xf>
    <xf numFmtId="0" fontId="34" fillId="0" borderId="8" xfId="7" applyFont="1" applyBorder="1" applyAlignment="1">
      <alignment horizontal="center" vertical="center" shrinkToFit="1"/>
    </xf>
    <xf numFmtId="0" fontId="34" fillId="0" borderId="5" xfId="7" applyFont="1" applyBorder="1" applyAlignment="1">
      <alignment horizontal="center" vertical="center" shrinkToFit="1"/>
    </xf>
    <xf numFmtId="3" fontId="55" fillId="0" borderId="15" xfId="0" applyNumberFormat="1" applyFont="1" applyBorder="1" applyAlignment="1">
      <alignment horizontal="center" vertical="center" wrapText="1"/>
    </xf>
    <xf numFmtId="3" fontId="55" fillId="0" borderId="22" xfId="0" applyNumberFormat="1" applyFont="1" applyBorder="1" applyAlignment="1">
      <alignment horizontal="center" vertical="center" wrapText="1"/>
    </xf>
    <xf numFmtId="3" fontId="55" fillId="0" borderId="10" xfId="0" applyNumberFormat="1" applyFont="1" applyBorder="1" applyAlignment="1">
      <alignment horizontal="center" vertical="center" wrapText="1"/>
    </xf>
    <xf numFmtId="3" fontId="55" fillId="0" borderId="15" xfId="0" applyNumberFormat="1" applyFont="1" applyBorder="1" applyAlignment="1">
      <alignment horizontal="center" vertical="center" wrapText="1" shrinkToFit="1"/>
    </xf>
    <xf numFmtId="3" fontId="55" fillId="0" borderId="22" xfId="0" applyNumberFormat="1" applyFont="1" applyBorder="1" applyAlignment="1">
      <alignment horizontal="center" vertical="center" wrapText="1" shrinkToFit="1"/>
    </xf>
    <xf numFmtId="3" fontId="55" fillId="0" borderId="10" xfId="0" applyNumberFormat="1" applyFont="1" applyBorder="1" applyAlignment="1">
      <alignment horizontal="center" vertical="center" wrapText="1" shrinkToFit="1"/>
    </xf>
    <xf numFmtId="3" fontId="55" fillId="0" borderId="17" xfId="0" applyNumberFormat="1" applyFont="1" applyBorder="1" applyAlignment="1">
      <alignment horizontal="center" vertical="center" wrapText="1"/>
    </xf>
    <xf numFmtId="3" fontId="55" fillId="0" borderId="8" xfId="0" applyNumberFormat="1" applyFont="1" applyBorder="1" applyAlignment="1">
      <alignment horizontal="center" vertical="center" wrapText="1"/>
    </xf>
    <xf numFmtId="3" fontId="55" fillId="0" borderId="9" xfId="0" applyNumberFormat="1" applyFont="1" applyBorder="1" applyAlignment="1">
      <alignment horizontal="center" vertical="center" wrapText="1"/>
    </xf>
    <xf numFmtId="3" fontId="39" fillId="0" borderId="22" xfId="0" applyNumberFormat="1" applyFont="1" applyBorder="1" applyAlignment="1">
      <alignment horizontal="center" vertical="center" shrinkToFit="1"/>
    </xf>
    <xf numFmtId="3" fontId="39" fillId="0" borderId="10" xfId="0" applyNumberFormat="1" applyFont="1" applyBorder="1" applyAlignment="1">
      <alignment horizontal="center" vertical="center" shrinkToFit="1"/>
    </xf>
    <xf numFmtId="3" fontId="38" fillId="0" borderId="0" xfId="0" applyNumberFormat="1" applyFont="1" applyAlignment="1">
      <alignment horizontal="center" vertical="top"/>
    </xf>
    <xf numFmtId="3" fontId="39" fillId="0" borderId="14" xfId="0" applyNumberFormat="1" applyFont="1" applyBorder="1" applyAlignment="1">
      <alignment horizontal="center" vertical="center"/>
    </xf>
    <xf numFmtId="3" fontId="39" fillId="0" borderId="19" xfId="0" applyNumberFormat="1" applyFont="1" applyBorder="1" applyAlignment="1">
      <alignment horizontal="center" vertical="center"/>
    </xf>
    <xf numFmtId="3" fontId="39" fillId="0" borderId="5" xfId="0" applyNumberFormat="1" applyFont="1" applyBorder="1" applyAlignment="1">
      <alignment horizontal="center" vertical="center"/>
    </xf>
    <xf numFmtId="0" fontId="39" fillId="0" borderId="8" xfId="7" applyFont="1" applyBorder="1" applyAlignment="1">
      <alignment horizontal="center" vertical="center"/>
    </xf>
    <xf numFmtId="3" fontId="39" fillId="0" borderId="8" xfId="0" applyNumberFormat="1" applyFont="1" applyBorder="1" applyAlignment="1">
      <alignment horizontal="center" vertical="center" shrinkToFit="1"/>
    </xf>
    <xf numFmtId="3" fontId="39" fillId="0" borderId="9" xfId="0" applyNumberFormat="1" applyFont="1" applyBorder="1" applyAlignment="1">
      <alignment horizontal="center" vertical="center" shrinkToFit="1"/>
    </xf>
    <xf numFmtId="3" fontId="39" fillId="0" borderId="17" xfId="0" applyNumberFormat="1" applyFont="1" applyBorder="1" applyAlignment="1">
      <alignment horizontal="center" vertical="center" wrapText="1" shrinkToFit="1"/>
    </xf>
    <xf numFmtId="3" fontId="39" fillId="0" borderId="9" xfId="0" applyNumberFormat="1" applyFont="1" applyBorder="1" applyAlignment="1">
      <alignment horizontal="center" vertical="center" wrapText="1" shrinkToFit="1"/>
    </xf>
    <xf numFmtId="3" fontId="65" fillId="0" borderId="0" xfId="0" applyNumberFormat="1" applyFont="1" applyAlignment="1">
      <alignment horizontal="center" vertical="top"/>
    </xf>
    <xf numFmtId="3" fontId="39" fillId="0" borderId="23" xfId="0" applyNumberFormat="1" applyFont="1" applyFill="1" applyBorder="1" applyAlignment="1">
      <alignment horizontal="center" vertical="center"/>
    </xf>
    <xf numFmtId="3" fontId="39" fillId="0" borderId="10" xfId="0" applyNumberFormat="1" applyFont="1" applyFill="1" applyBorder="1" applyAlignment="1">
      <alignment horizontal="center" vertical="center" wrapText="1"/>
    </xf>
    <xf numFmtId="179" fontId="41" fillId="0" borderId="7" xfId="178" applyFont="1" applyFill="1" applyBorder="1" applyAlignment="1">
      <alignment horizontal="center" vertical="center"/>
    </xf>
    <xf numFmtId="195" fontId="41" fillId="0" borderId="9" xfId="9" applyNumberFormat="1" applyFont="1" applyBorder="1" applyAlignment="1">
      <alignment horizontal="center" vertical="center"/>
    </xf>
    <xf numFmtId="195" fontId="41" fillId="0" borderId="6" xfId="9" applyNumberFormat="1" applyFont="1" applyBorder="1" applyAlignment="1">
      <alignment horizontal="center" vertical="center"/>
    </xf>
    <xf numFmtId="0" fontId="72" fillId="0" borderId="0" xfId="0" applyFont="1" applyBorder="1" applyAlignment="1">
      <alignment vertical="center"/>
    </xf>
    <xf numFmtId="3" fontId="72" fillId="0" borderId="0" xfId="0" applyNumberFormat="1" applyFont="1" applyAlignment="1">
      <alignment horizontal="center" vertical="center"/>
    </xf>
    <xf numFmtId="3" fontId="72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3" fontId="0" fillId="0" borderId="0" xfId="0" applyNumberFormat="1" applyFont="1" applyAlignment="1">
      <alignment vertical="center"/>
    </xf>
    <xf numFmtId="3" fontId="39" fillId="0" borderId="23" xfId="0" applyNumberFormat="1" applyFont="1" applyFill="1" applyBorder="1" applyAlignment="1">
      <alignment horizontal="center" vertical="center" wrapText="1"/>
    </xf>
    <xf numFmtId="3" fontId="39" fillId="0" borderId="9" xfId="0" applyNumberFormat="1" applyFont="1" applyFill="1" applyBorder="1" applyAlignment="1">
      <alignment horizontal="center" vertical="center" wrapText="1"/>
    </xf>
    <xf numFmtId="3" fontId="72" fillId="0" borderId="16" xfId="0" applyNumberFormat="1" applyFont="1" applyBorder="1" applyAlignment="1">
      <alignment vertical="center"/>
    </xf>
    <xf numFmtId="3" fontId="0" fillId="0" borderId="0" xfId="0" applyNumberFormat="1" applyFont="1"/>
    <xf numFmtId="3" fontId="65" fillId="0" borderId="0" xfId="0" applyNumberFormat="1" applyFont="1" applyAlignment="1">
      <alignment horizontal="centerContinuous" vertical="top" wrapText="1"/>
    </xf>
    <xf numFmtId="3" fontId="55" fillId="0" borderId="17" xfId="0" applyNumberFormat="1" applyFont="1" applyFill="1" applyBorder="1" applyAlignment="1">
      <alignment horizontal="center" vertical="center"/>
    </xf>
    <xf numFmtId="3" fontId="55" fillId="0" borderId="8" xfId="0" applyNumberFormat="1" applyFont="1" applyFill="1" applyBorder="1" applyAlignment="1">
      <alignment horizontal="center" vertical="center"/>
    </xf>
    <xf numFmtId="3" fontId="55" fillId="0" borderId="9" xfId="0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horizontal="center" vertical="center" shrinkToFit="1"/>
    </xf>
    <xf numFmtId="0" fontId="34" fillId="0" borderId="7" xfId="0" applyFont="1" applyBorder="1" applyAlignment="1">
      <alignment horizontal="center" vertical="center" shrinkToFit="1"/>
    </xf>
  </cellXfs>
  <cellStyles count="180">
    <cellStyle name="ÅëÈ­ [0]_¼ÕÀÍ¿¹»ê" xfId="12" xr:uid="{00000000-0005-0000-0000-000000000000}"/>
    <cellStyle name="AeE­ [0]_¼OAI¿¹≫e" xfId="13" xr:uid="{00000000-0005-0000-0000-000001000000}"/>
    <cellStyle name="ÅëÈ­ [0]_ÀÎ°Çºñ,¿ÜÁÖºñ" xfId="14" xr:uid="{00000000-0005-0000-0000-000002000000}"/>
    <cellStyle name="AeE­ [0]_AI°Cºn,μμ±Þºn" xfId="15" xr:uid="{00000000-0005-0000-0000-000003000000}"/>
    <cellStyle name="ÅëÈ­ [0]_laroux" xfId="16" xr:uid="{00000000-0005-0000-0000-000004000000}"/>
    <cellStyle name="AeE­ [0]_laroux_1" xfId="17" xr:uid="{00000000-0005-0000-0000-000005000000}"/>
    <cellStyle name="ÅëÈ­ [0]_laroux_1" xfId="18" xr:uid="{00000000-0005-0000-0000-000006000000}"/>
    <cellStyle name="AeE­ [0]_laroux_1_45-09 유통 금융 보험 및 기타서비스(97-109)" xfId="19" xr:uid="{00000000-0005-0000-0000-000007000000}"/>
    <cellStyle name="ÅëÈ­ [0]_laroux_1_45-09 유통 금융 보험 및 기타서비스(97-109)" xfId="20" xr:uid="{00000000-0005-0000-0000-000008000000}"/>
    <cellStyle name="AeE­ [0]_laroux_1_46-06 농림수산업" xfId="21" xr:uid="{00000000-0005-0000-0000-000009000000}"/>
    <cellStyle name="ÅëÈ­ [0]_laroux_1_46-06 농림수산업" xfId="22" xr:uid="{00000000-0005-0000-0000-00000A000000}"/>
    <cellStyle name="AeE­ [0]_laroux_1_99 친환경농산물 인증현황" xfId="23" xr:uid="{00000000-0005-0000-0000-00000B000000}"/>
    <cellStyle name="ÅëÈ­ [0]_laroux_1_99 친환경농산물 인증현황" xfId="24" xr:uid="{00000000-0005-0000-0000-00000C000000}"/>
    <cellStyle name="AeE­ [0]_laroux_2" xfId="25" xr:uid="{00000000-0005-0000-0000-00000D000000}"/>
    <cellStyle name="ÅëÈ­ [0]_laroux_2" xfId="26" xr:uid="{00000000-0005-0000-0000-00000E000000}"/>
    <cellStyle name="AeE­ [0]_laroux_2_41-06농림16" xfId="27" xr:uid="{00000000-0005-0000-0000-00000F000000}"/>
    <cellStyle name="ÅëÈ­ [0]_laroux_2_41-06농림16" xfId="28" xr:uid="{00000000-0005-0000-0000-000010000000}"/>
    <cellStyle name="AeE­ [0]_laroux_2_41-06농림16_45-09 유통 금융 보험 및 기타서비스(97-109)" xfId="29" xr:uid="{00000000-0005-0000-0000-000011000000}"/>
    <cellStyle name="ÅëÈ­ [0]_laroux_2_41-06농림16_45-09 유통 금융 보험 및 기타서비스(97-109)" xfId="30" xr:uid="{00000000-0005-0000-0000-000012000000}"/>
    <cellStyle name="AeE­ [0]_laroux_2_41-06농림16_46-06 농림수산업" xfId="31" xr:uid="{00000000-0005-0000-0000-000013000000}"/>
    <cellStyle name="ÅëÈ­ [0]_laroux_2_41-06농림16_46-06 농림수산업" xfId="32" xr:uid="{00000000-0005-0000-0000-000014000000}"/>
    <cellStyle name="AeE­ [0]_laroux_2_41-06농림16_99 친환경농산물 인증현황" xfId="33" xr:uid="{00000000-0005-0000-0000-000015000000}"/>
    <cellStyle name="ÅëÈ­ [0]_laroux_2_41-06농림16_99 친환경농산물 인증현황" xfId="34" xr:uid="{00000000-0005-0000-0000-000016000000}"/>
    <cellStyle name="AeE­ [0]_laroux_2_41-06농림41" xfId="35" xr:uid="{00000000-0005-0000-0000-000017000000}"/>
    <cellStyle name="ÅëÈ­ [0]_laroux_2_41-06농림41" xfId="36" xr:uid="{00000000-0005-0000-0000-000018000000}"/>
    <cellStyle name="AeE­ [0]_laroux_2_45-09 유통 금융 보험 및 기타서비스(97-109)" xfId="37" xr:uid="{00000000-0005-0000-0000-000019000000}"/>
    <cellStyle name="ÅëÈ­ [0]_laroux_2_45-09 유통 금융 보험 및 기타서비스(97-109)" xfId="38" xr:uid="{00000000-0005-0000-0000-00001A000000}"/>
    <cellStyle name="AeE­ [0]_laroux_2_46-06 농림수산업" xfId="39" xr:uid="{00000000-0005-0000-0000-00001B000000}"/>
    <cellStyle name="ÅëÈ­ [0]_laroux_2_46-06 농림수산업" xfId="40" xr:uid="{00000000-0005-0000-0000-00001C000000}"/>
    <cellStyle name="AeE­ [0]_laroux_2_99 친환경농산물 인증현황" xfId="41" xr:uid="{00000000-0005-0000-0000-00001D000000}"/>
    <cellStyle name="ÅëÈ­ [0]_laroux_2_99 친환경농산물 인증현황" xfId="42" xr:uid="{00000000-0005-0000-0000-00001E000000}"/>
    <cellStyle name="AeE­ [0]_Sheet1" xfId="43" xr:uid="{00000000-0005-0000-0000-00001F000000}"/>
    <cellStyle name="ÅëÈ­ [0]_Sheet1" xfId="44" xr:uid="{00000000-0005-0000-0000-000020000000}"/>
    <cellStyle name="AeE­ [0]_Sheet1_45-09 유통 금융 보험 및 기타서비스(97-109)" xfId="45" xr:uid="{00000000-0005-0000-0000-000021000000}"/>
    <cellStyle name="ÅëÈ­ [0]_Sheet1_45-09 유통 금융 보험 및 기타서비스(97-109)" xfId="46" xr:uid="{00000000-0005-0000-0000-000022000000}"/>
    <cellStyle name="AeE­ [0]_Sheet1_46-06 농림수산업" xfId="47" xr:uid="{00000000-0005-0000-0000-000023000000}"/>
    <cellStyle name="ÅëÈ­ [0]_Sheet1_46-06 농림수산업" xfId="48" xr:uid="{00000000-0005-0000-0000-000024000000}"/>
    <cellStyle name="AeE­ [0]_Sheet1_99 친환경농산물 인증현황" xfId="49" xr:uid="{00000000-0005-0000-0000-000025000000}"/>
    <cellStyle name="ÅëÈ­ [0]_Sheet1_99 친환경농산물 인증현황" xfId="50" xr:uid="{00000000-0005-0000-0000-000026000000}"/>
    <cellStyle name="ÅëÈ­_¼ÕÀÍ¿¹»ê" xfId="51" xr:uid="{00000000-0005-0000-0000-000027000000}"/>
    <cellStyle name="AeE­_¼OAI¿¹≫e" xfId="52" xr:uid="{00000000-0005-0000-0000-000028000000}"/>
    <cellStyle name="ÅëÈ­_ÀÎ°Çºñ,¿ÜÁÖºñ" xfId="53" xr:uid="{00000000-0005-0000-0000-000029000000}"/>
    <cellStyle name="AeE­_AI°Cºn,μμ±Þºn" xfId="54" xr:uid="{00000000-0005-0000-0000-00002A000000}"/>
    <cellStyle name="ÅëÈ­_laroux" xfId="55" xr:uid="{00000000-0005-0000-0000-00002B000000}"/>
    <cellStyle name="AeE­_laroux_1" xfId="56" xr:uid="{00000000-0005-0000-0000-00002C000000}"/>
    <cellStyle name="ÅëÈ­_laroux_1" xfId="57" xr:uid="{00000000-0005-0000-0000-00002D000000}"/>
    <cellStyle name="AeE­_laroux_1_45-09 유통 금융 보험 및 기타서비스(97-109)" xfId="58" xr:uid="{00000000-0005-0000-0000-00002E000000}"/>
    <cellStyle name="ÅëÈ­_laroux_1_45-09 유통 금융 보험 및 기타서비스(97-109)" xfId="59" xr:uid="{00000000-0005-0000-0000-00002F000000}"/>
    <cellStyle name="AeE­_laroux_1_46-06 농림수산업" xfId="60" xr:uid="{00000000-0005-0000-0000-000030000000}"/>
    <cellStyle name="ÅëÈ­_laroux_1_46-06 농림수산업" xfId="61" xr:uid="{00000000-0005-0000-0000-000031000000}"/>
    <cellStyle name="AeE­_laroux_1_99 친환경농산물 인증현황" xfId="62" xr:uid="{00000000-0005-0000-0000-000032000000}"/>
    <cellStyle name="ÅëÈ­_laroux_1_99 친환경농산물 인증현황" xfId="63" xr:uid="{00000000-0005-0000-0000-000033000000}"/>
    <cellStyle name="AeE­_laroux_2" xfId="64" xr:uid="{00000000-0005-0000-0000-000034000000}"/>
    <cellStyle name="ÅëÈ­_laroux_2" xfId="65" xr:uid="{00000000-0005-0000-0000-000035000000}"/>
    <cellStyle name="AeE­_laroux_2_41-06농림16" xfId="66" xr:uid="{00000000-0005-0000-0000-000036000000}"/>
    <cellStyle name="ÅëÈ­_laroux_2_41-06농림16" xfId="67" xr:uid="{00000000-0005-0000-0000-000037000000}"/>
    <cellStyle name="AeE­_laroux_2_41-06농림16_45-09 유통 금융 보험 및 기타서비스(97-109)" xfId="68" xr:uid="{00000000-0005-0000-0000-000038000000}"/>
    <cellStyle name="ÅëÈ­_laroux_2_41-06농림16_45-09 유통 금융 보험 및 기타서비스(97-109)" xfId="69" xr:uid="{00000000-0005-0000-0000-000039000000}"/>
    <cellStyle name="AeE­_laroux_2_41-06농림16_46-06 농림수산업" xfId="70" xr:uid="{00000000-0005-0000-0000-00003A000000}"/>
    <cellStyle name="ÅëÈ­_laroux_2_41-06농림16_46-06 농림수산업" xfId="71" xr:uid="{00000000-0005-0000-0000-00003B000000}"/>
    <cellStyle name="AeE­_laroux_2_41-06농림16_99 친환경농산물 인증현황" xfId="72" xr:uid="{00000000-0005-0000-0000-00003C000000}"/>
    <cellStyle name="ÅëÈ­_laroux_2_41-06농림16_99 친환경농산물 인증현황" xfId="73" xr:uid="{00000000-0005-0000-0000-00003D000000}"/>
    <cellStyle name="AeE­_laroux_2_41-06농림41" xfId="74" xr:uid="{00000000-0005-0000-0000-00003E000000}"/>
    <cellStyle name="ÅëÈ­_laroux_2_41-06농림41" xfId="75" xr:uid="{00000000-0005-0000-0000-00003F000000}"/>
    <cellStyle name="AeE­_laroux_2_45-09 유통 금융 보험 및 기타서비스(97-109)" xfId="76" xr:uid="{00000000-0005-0000-0000-000040000000}"/>
    <cellStyle name="ÅëÈ­_laroux_2_45-09 유통 금융 보험 및 기타서비스(97-109)" xfId="77" xr:uid="{00000000-0005-0000-0000-000041000000}"/>
    <cellStyle name="AeE­_laroux_2_46-06 농림수산업" xfId="78" xr:uid="{00000000-0005-0000-0000-000042000000}"/>
    <cellStyle name="ÅëÈ­_laroux_2_46-06 농림수산업" xfId="79" xr:uid="{00000000-0005-0000-0000-000043000000}"/>
    <cellStyle name="AeE­_laroux_2_99 친환경농산물 인증현황" xfId="80" xr:uid="{00000000-0005-0000-0000-000044000000}"/>
    <cellStyle name="ÅëÈ­_laroux_2_99 친환경농산물 인증현황" xfId="81" xr:uid="{00000000-0005-0000-0000-000045000000}"/>
    <cellStyle name="AeE­_Sheet1" xfId="82" xr:uid="{00000000-0005-0000-0000-000046000000}"/>
    <cellStyle name="ÅëÈ­_Sheet1" xfId="83" xr:uid="{00000000-0005-0000-0000-000047000000}"/>
    <cellStyle name="AeE­_Sheet1_41-06농림16" xfId="84" xr:uid="{00000000-0005-0000-0000-000048000000}"/>
    <cellStyle name="ÅëÈ­_Sheet1_41-06농림16" xfId="85" xr:uid="{00000000-0005-0000-0000-000049000000}"/>
    <cellStyle name="AeE­_Sheet1_41-06농림16_45-09 유통 금융 보험 및 기타서비스(97-109)" xfId="86" xr:uid="{00000000-0005-0000-0000-00004A000000}"/>
    <cellStyle name="ÅëÈ­_Sheet1_41-06농림16_45-09 유통 금융 보험 및 기타서비스(97-109)" xfId="87" xr:uid="{00000000-0005-0000-0000-00004B000000}"/>
    <cellStyle name="AeE­_Sheet1_41-06농림16_46-06 농림수산업" xfId="88" xr:uid="{00000000-0005-0000-0000-00004C000000}"/>
    <cellStyle name="ÅëÈ­_Sheet1_41-06농림16_46-06 농림수산업" xfId="89" xr:uid="{00000000-0005-0000-0000-00004D000000}"/>
    <cellStyle name="AeE­_Sheet1_41-06농림16_99 친환경농산물 인증현황" xfId="90" xr:uid="{00000000-0005-0000-0000-00004E000000}"/>
    <cellStyle name="ÅëÈ­_Sheet1_41-06농림16_99 친환경농산물 인증현황" xfId="91" xr:uid="{00000000-0005-0000-0000-00004F000000}"/>
    <cellStyle name="AeE­_Sheet1_41-06농림41" xfId="92" xr:uid="{00000000-0005-0000-0000-000050000000}"/>
    <cellStyle name="ÅëÈ­_Sheet1_41-06농림41" xfId="93" xr:uid="{00000000-0005-0000-0000-000051000000}"/>
    <cellStyle name="AeE­_Sheet1_45-09 유통 금융 보험 및 기타서비스(97-109)" xfId="94" xr:uid="{00000000-0005-0000-0000-000052000000}"/>
    <cellStyle name="ÅëÈ­_Sheet1_45-09 유통 금융 보험 및 기타서비스(97-109)" xfId="95" xr:uid="{00000000-0005-0000-0000-000053000000}"/>
    <cellStyle name="AeE­_Sheet1_46-06 농림수산업" xfId="96" xr:uid="{00000000-0005-0000-0000-000054000000}"/>
    <cellStyle name="ÅëÈ­_Sheet1_46-06 농림수산업" xfId="97" xr:uid="{00000000-0005-0000-0000-000055000000}"/>
    <cellStyle name="AeE­_Sheet1_99 친환경농산물 인증현황" xfId="98" xr:uid="{00000000-0005-0000-0000-000056000000}"/>
    <cellStyle name="ÅëÈ­_Sheet1_99 친환경농산물 인증현황" xfId="99" xr:uid="{00000000-0005-0000-0000-000057000000}"/>
    <cellStyle name="ÄÞ¸¶ [0]_¼ÕÀÍ¿¹»ê" xfId="100" xr:uid="{00000000-0005-0000-0000-000058000000}"/>
    <cellStyle name="AÞ¸¶ [0]_¼OAI¿¹≫e" xfId="101" xr:uid="{00000000-0005-0000-0000-000059000000}"/>
    <cellStyle name="ÄÞ¸¶ [0]_ÀÎ°Çºñ,¿ÜÁÖºñ" xfId="102" xr:uid="{00000000-0005-0000-0000-00005A000000}"/>
    <cellStyle name="AÞ¸¶ [0]_AI°Cºn,μμ±Þºn" xfId="103" xr:uid="{00000000-0005-0000-0000-00005B000000}"/>
    <cellStyle name="ÄÞ¸¶ [0]_laroux" xfId="104" xr:uid="{00000000-0005-0000-0000-00005C000000}"/>
    <cellStyle name="AÞ¸¶ [0]_laroux_1" xfId="105" xr:uid="{00000000-0005-0000-0000-00005D000000}"/>
    <cellStyle name="ÄÞ¸¶ [0]_laroux_1" xfId="106" xr:uid="{00000000-0005-0000-0000-00005E000000}"/>
    <cellStyle name="AÞ¸¶ [0]_Sheet1" xfId="107" xr:uid="{00000000-0005-0000-0000-00005F000000}"/>
    <cellStyle name="ÄÞ¸¶ [0]_Sheet1" xfId="108" xr:uid="{00000000-0005-0000-0000-000060000000}"/>
    <cellStyle name="AÞ¸¶ [0]_Sheet1_45-09 유통 금융 보험 및 기타서비스(97-109)" xfId="109" xr:uid="{00000000-0005-0000-0000-000061000000}"/>
    <cellStyle name="ÄÞ¸¶ [0]_Sheet1_45-09 유통 금융 보험 및 기타서비스(97-109)" xfId="110" xr:uid="{00000000-0005-0000-0000-000062000000}"/>
    <cellStyle name="AÞ¸¶ [0]_Sheet1_46-06 농림수산업" xfId="111" xr:uid="{00000000-0005-0000-0000-000063000000}"/>
    <cellStyle name="ÄÞ¸¶ [0]_Sheet1_46-06 농림수산업" xfId="112" xr:uid="{00000000-0005-0000-0000-000064000000}"/>
    <cellStyle name="AÞ¸¶ [0]_Sheet1_99 친환경농산물 인증현황" xfId="113" xr:uid="{00000000-0005-0000-0000-000065000000}"/>
    <cellStyle name="ÄÞ¸¶ [0]_Sheet1_99 친환경농산물 인증현황" xfId="114" xr:uid="{00000000-0005-0000-0000-000066000000}"/>
    <cellStyle name="ÄÞ¸¶_¼ÕÀÍ¿¹»ê" xfId="115" xr:uid="{00000000-0005-0000-0000-000067000000}"/>
    <cellStyle name="AÞ¸¶_¼OAI¿¹≫e" xfId="116" xr:uid="{00000000-0005-0000-0000-000068000000}"/>
    <cellStyle name="ÄÞ¸¶_ÀÎ°Çºñ,¿ÜÁÖºñ" xfId="117" xr:uid="{00000000-0005-0000-0000-000069000000}"/>
    <cellStyle name="AÞ¸¶_AI°Cºn,μμ±Þºn" xfId="118" xr:uid="{00000000-0005-0000-0000-00006A000000}"/>
    <cellStyle name="ÄÞ¸¶_laroux" xfId="119" xr:uid="{00000000-0005-0000-0000-00006B000000}"/>
    <cellStyle name="AÞ¸¶_laroux_1" xfId="120" xr:uid="{00000000-0005-0000-0000-00006C000000}"/>
    <cellStyle name="ÄÞ¸¶_laroux_1" xfId="121" xr:uid="{00000000-0005-0000-0000-00006D000000}"/>
    <cellStyle name="AÞ¸¶_Sheet1" xfId="122" xr:uid="{00000000-0005-0000-0000-00006E000000}"/>
    <cellStyle name="ÄÞ¸¶_Sheet1" xfId="123" xr:uid="{00000000-0005-0000-0000-00006F000000}"/>
    <cellStyle name="AÞ¸¶_Sheet1_41-06농림16" xfId="124" xr:uid="{00000000-0005-0000-0000-000070000000}"/>
    <cellStyle name="ÄÞ¸¶_Sheet1_41-06농림16" xfId="125" xr:uid="{00000000-0005-0000-0000-000071000000}"/>
    <cellStyle name="AÞ¸¶_Sheet1_41-06농림16_45-09 유통 금융 보험 및 기타서비스(97-109)" xfId="126" xr:uid="{00000000-0005-0000-0000-000072000000}"/>
    <cellStyle name="ÄÞ¸¶_Sheet1_41-06농림16_45-09 유통 금융 보험 및 기타서비스(97-109)" xfId="127" xr:uid="{00000000-0005-0000-0000-000073000000}"/>
    <cellStyle name="AÞ¸¶_Sheet1_41-06농림16_46-06 농림수산업" xfId="128" xr:uid="{00000000-0005-0000-0000-000074000000}"/>
    <cellStyle name="ÄÞ¸¶_Sheet1_41-06농림16_46-06 농림수산업" xfId="129" xr:uid="{00000000-0005-0000-0000-000075000000}"/>
    <cellStyle name="AÞ¸¶_Sheet1_41-06농림16_99 친환경농산물 인증현황" xfId="130" xr:uid="{00000000-0005-0000-0000-000076000000}"/>
    <cellStyle name="ÄÞ¸¶_Sheet1_41-06농림16_99 친환경농산물 인증현황" xfId="131" xr:uid="{00000000-0005-0000-0000-000077000000}"/>
    <cellStyle name="AÞ¸¶_Sheet1_41-06농림41" xfId="132" xr:uid="{00000000-0005-0000-0000-000078000000}"/>
    <cellStyle name="ÄÞ¸¶_Sheet1_41-06농림41" xfId="133" xr:uid="{00000000-0005-0000-0000-000079000000}"/>
    <cellStyle name="AÞ¸¶_Sheet1_45-09 유통 금융 보험 및 기타서비스(97-109)" xfId="134" xr:uid="{00000000-0005-0000-0000-00007A000000}"/>
    <cellStyle name="ÄÞ¸¶_Sheet1_45-09 유통 금융 보험 및 기타서비스(97-109)" xfId="135" xr:uid="{00000000-0005-0000-0000-00007B000000}"/>
    <cellStyle name="AÞ¸¶_Sheet1_46-06 농림수산업" xfId="136" xr:uid="{00000000-0005-0000-0000-00007C000000}"/>
    <cellStyle name="ÄÞ¸¶_Sheet1_46-06 농림수산업" xfId="137" xr:uid="{00000000-0005-0000-0000-00007D000000}"/>
    <cellStyle name="AÞ¸¶_Sheet1_99 친환경농산물 인증현황" xfId="138" xr:uid="{00000000-0005-0000-0000-00007E000000}"/>
    <cellStyle name="ÄÞ¸¶_Sheet1_99 친환경농산물 인증현황" xfId="139" xr:uid="{00000000-0005-0000-0000-00007F000000}"/>
    <cellStyle name="C￥AØ_¿μ¾÷CoE² " xfId="140" xr:uid="{00000000-0005-0000-0000-000080000000}"/>
    <cellStyle name="Ç¥ÁØ_¼ÕÀÍ¿¹»ê" xfId="141" xr:uid="{00000000-0005-0000-0000-000081000000}"/>
    <cellStyle name="C￥AØ_¼OAI¿¹≫e" xfId="142" xr:uid="{00000000-0005-0000-0000-000082000000}"/>
    <cellStyle name="Ç¥ÁØ_ÀÎ°Çºñ,¿ÜÁÖºñ" xfId="143" xr:uid="{00000000-0005-0000-0000-000083000000}"/>
    <cellStyle name="C￥AØ_AI°Cºn,μμ±Þºn" xfId="144" xr:uid="{00000000-0005-0000-0000-000084000000}"/>
    <cellStyle name="Ç¥ÁØ_laroux" xfId="145" xr:uid="{00000000-0005-0000-0000-000085000000}"/>
    <cellStyle name="C￥AØ_laroux_1" xfId="146" xr:uid="{00000000-0005-0000-0000-000086000000}"/>
    <cellStyle name="Ç¥ÁØ_laroux_1" xfId="147" xr:uid="{00000000-0005-0000-0000-000087000000}"/>
    <cellStyle name="C￥AØ_laroux_1_Sheet1" xfId="148" xr:uid="{00000000-0005-0000-0000-000088000000}"/>
    <cellStyle name="Ç¥ÁØ_laroux_1_Sheet1" xfId="149" xr:uid="{00000000-0005-0000-0000-000089000000}"/>
    <cellStyle name="C￥AØ_laroux_2" xfId="150" xr:uid="{00000000-0005-0000-0000-00008A000000}"/>
    <cellStyle name="Ç¥ÁØ_laroux_2" xfId="151" xr:uid="{00000000-0005-0000-0000-00008B000000}"/>
    <cellStyle name="C￥AØ_laroux_2_Sheet1" xfId="152" xr:uid="{00000000-0005-0000-0000-00008C000000}"/>
    <cellStyle name="Ç¥ÁØ_laroux_2_Sheet1" xfId="153" xr:uid="{00000000-0005-0000-0000-00008D000000}"/>
    <cellStyle name="C￥AØ_laroux_3" xfId="154" xr:uid="{00000000-0005-0000-0000-00008E000000}"/>
    <cellStyle name="Ç¥ÁØ_laroux_3" xfId="155" xr:uid="{00000000-0005-0000-0000-00008F000000}"/>
    <cellStyle name="C￥AØ_laroux_4" xfId="156" xr:uid="{00000000-0005-0000-0000-000090000000}"/>
    <cellStyle name="Ç¥ÁØ_laroux_4" xfId="157" xr:uid="{00000000-0005-0000-0000-000091000000}"/>
    <cellStyle name="C￥AØ_laroux_Sheet1" xfId="158" xr:uid="{00000000-0005-0000-0000-000092000000}"/>
    <cellStyle name="Ç¥ÁØ_laroux_Sheet1" xfId="159" xr:uid="{00000000-0005-0000-0000-000093000000}"/>
    <cellStyle name="C￥AØ_Sheet1" xfId="160" xr:uid="{00000000-0005-0000-0000-000094000000}"/>
    <cellStyle name="Ç¥ÁØ_Sheet1" xfId="161" xr:uid="{00000000-0005-0000-0000-000095000000}"/>
    <cellStyle name="Comma [0]_ SG&amp;A Bridge " xfId="162" xr:uid="{00000000-0005-0000-0000-000096000000}"/>
    <cellStyle name="Comma_ SG&amp;A Bridge " xfId="163" xr:uid="{00000000-0005-0000-0000-000097000000}"/>
    <cellStyle name="Currency [0]_ SG&amp;A Bridge " xfId="164" xr:uid="{00000000-0005-0000-0000-000098000000}"/>
    <cellStyle name="Currency_ SG&amp;A Bridge " xfId="165" xr:uid="{00000000-0005-0000-0000-000099000000}"/>
    <cellStyle name="Date" xfId="166" xr:uid="{00000000-0005-0000-0000-00009A000000}"/>
    <cellStyle name="Fixed" xfId="167" xr:uid="{00000000-0005-0000-0000-00009B000000}"/>
    <cellStyle name="Header1" xfId="168" xr:uid="{00000000-0005-0000-0000-00009C000000}"/>
    <cellStyle name="Header2" xfId="169" xr:uid="{00000000-0005-0000-0000-00009D000000}"/>
    <cellStyle name="HEADING1" xfId="170" xr:uid="{00000000-0005-0000-0000-00009E000000}"/>
    <cellStyle name="HEADING2" xfId="171" xr:uid="{00000000-0005-0000-0000-00009F000000}"/>
    <cellStyle name="Normal_ SG&amp;A Bridge " xfId="172" xr:uid="{00000000-0005-0000-0000-0000A0000000}"/>
    <cellStyle name="Total" xfId="173" xr:uid="{00000000-0005-0000-0000-0000A1000000}"/>
    <cellStyle name="백분율" xfId="175" builtinId="5"/>
    <cellStyle name="뷭?_BOOKSHIP" xfId="1" xr:uid="{00000000-0005-0000-0000-0000A3000000}"/>
    <cellStyle name="쉼표 [0]" xfId="2" builtinId="6"/>
    <cellStyle name="쉼표 [0] 10" xfId="178" xr:uid="{3EBB71B0-B67D-4FBF-A94B-8B0EDD7FDB2A}"/>
    <cellStyle name="쉼표 [0]_46-08_전기_가스_수도" xfId="3" xr:uid="{00000000-0005-0000-0000-0000A5000000}"/>
    <cellStyle name="콤마 [0]_★41-18전국" xfId="4" xr:uid="{00000000-0005-0000-0000-0000A6000000}"/>
    <cellStyle name="콤마 [0]_천기일수" xfId="5" xr:uid="{00000000-0005-0000-0000-0000A7000000}"/>
    <cellStyle name="콤마 [0]_해안선및도서" xfId="6" xr:uid="{00000000-0005-0000-0000-0000A8000000}"/>
    <cellStyle name="콤마 [0]_해안선및도서_46-08_전기_가스_수도" xfId="7" xr:uid="{00000000-0005-0000-0000-0000A9000000}"/>
    <cellStyle name="콤마_★41-18전국" xfId="8" xr:uid="{00000000-0005-0000-0000-0000AA000000}"/>
    <cellStyle name="표준" xfId="0" builtinId="0"/>
    <cellStyle name="표준 2" xfId="9" xr:uid="{00000000-0005-0000-0000-0000AC000000}"/>
    <cellStyle name="표준 2 10" xfId="176" xr:uid="{00000000-0005-0000-0000-0000AD000000}"/>
    <cellStyle name="표준 2 2" xfId="179" xr:uid="{155976DF-7308-4547-9073-BD1D87AFD3A9}"/>
    <cellStyle name="표준_41-02토지" xfId="10" xr:uid="{00000000-0005-0000-0000-0000AE000000}"/>
    <cellStyle name="표준_48-08 전기 가스 수도" xfId="174" xr:uid="{00000000-0005-0000-0000-0000AF000000}"/>
    <cellStyle name="표준_8-7.상수도관" xfId="177" xr:uid="{00000000-0005-0000-0000-0000B0000000}"/>
    <cellStyle name="표준_농업용기구및기계보유 " xfId="11" xr:uid="{00000000-0005-0000-0000-0000B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4"/>
  <sheetViews>
    <sheetView tabSelected="1" view="pageBreakPreview" zoomScale="110" zoomScaleNormal="85" zoomScaleSheetLayoutView="110" workbookViewId="0">
      <selection activeCell="G26" sqref="G26"/>
    </sheetView>
  </sheetViews>
  <sheetFormatPr defaultColWidth="9" defaultRowHeight="17.25"/>
  <cols>
    <col min="1" max="1" width="8.25" style="45" customWidth="1"/>
    <col min="2" max="2" width="10.75" style="46" customWidth="1"/>
    <col min="3" max="3" width="7.875" style="47" bestFit="1" customWidth="1"/>
    <col min="4" max="4" width="8.875" style="46" customWidth="1"/>
    <col min="5" max="5" width="8" style="46" customWidth="1"/>
    <col min="6" max="6" width="8.125" style="46" customWidth="1"/>
    <col min="7" max="7" width="7.25" style="46" customWidth="1"/>
    <col min="8" max="8" width="8.375" style="46" customWidth="1"/>
    <col min="9" max="9" width="8" style="46" customWidth="1"/>
    <col min="10" max="10" width="10.5" style="46" bestFit="1" customWidth="1"/>
    <col min="11" max="11" width="7.875" style="48" customWidth="1"/>
    <col min="12" max="12" width="8.375" style="42" customWidth="1"/>
    <col min="13" max="13" width="8" style="48" customWidth="1"/>
    <col min="14" max="14" width="7.25" style="46" customWidth="1"/>
    <col min="15" max="15" width="7.875" style="48" customWidth="1"/>
    <col min="16" max="16" width="9.625" style="46" customWidth="1"/>
    <col min="17" max="17" width="8.375" style="48" customWidth="1"/>
    <col min="18" max="18" width="7.375" style="45" customWidth="1"/>
    <col min="19" max="16384" width="9" style="45"/>
  </cols>
  <sheetData>
    <row r="1" spans="1:18" s="17" customFormat="1" ht="24.95" customHeight="1">
      <c r="A1" s="14"/>
      <c r="B1" s="15"/>
      <c r="C1" s="16"/>
      <c r="D1" s="15"/>
      <c r="E1" s="15"/>
      <c r="F1" s="15"/>
      <c r="G1" s="15"/>
      <c r="H1" s="15"/>
      <c r="I1" s="15"/>
      <c r="J1" s="15" t="s">
        <v>62</v>
      </c>
      <c r="K1" s="15"/>
      <c r="L1" s="15"/>
      <c r="M1" s="15"/>
      <c r="N1" s="15"/>
      <c r="O1" s="15"/>
      <c r="P1" s="15"/>
      <c r="Q1" s="15"/>
      <c r="R1" s="14"/>
    </row>
    <row r="2" spans="1:18" s="21" customFormat="1" ht="20.100000000000001" customHeight="1">
      <c r="A2" s="18" t="s">
        <v>0</v>
      </c>
      <c r="B2" s="19"/>
      <c r="C2" s="20"/>
      <c r="D2" s="19"/>
      <c r="E2" s="19"/>
      <c r="F2" s="19"/>
      <c r="G2" s="19"/>
      <c r="H2" s="19"/>
      <c r="I2" s="19"/>
      <c r="J2" s="19" t="s">
        <v>63</v>
      </c>
      <c r="K2" s="19"/>
      <c r="L2" s="19"/>
      <c r="M2" s="19"/>
      <c r="N2" s="19"/>
      <c r="O2" s="19"/>
      <c r="P2" s="19"/>
      <c r="Q2" s="19"/>
      <c r="R2" s="18"/>
    </row>
    <row r="3" spans="1:18" s="28" customFormat="1" ht="20.100000000000001" customHeight="1" thickBot="1">
      <c r="A3" s="22" t="s">
        <v>55</v>
      </c>
      <c r="B3" s="23"/>
      <c r="C3" s="24"/>
      <c r="D3" s="23"/>
      <c r="E3" s="23"/>
      <c r="F3" s="23"/>
      <c r="G3" s="23"/>
      <c r="H3" s="23"/>
      <c r="I3" s="23"/>
      <c r="J3" s="23"/>
      <c r="K3" s="25"/>
      <c r="L3" s="26"/>
      <c r="M3" s="25"/>
      <c r="N3" s="23"/>
      <c r="O3" s="25"/>
      <c r="P3" s="23"/>
      <c r="Q3" s="25"/>
      <c r="R3" s="27" t="s">
        <v>1</v>
      </c>
    </row>
    <row r="4" spans="1:18" s="28" customFormat="1" ht="18" customHeight="1" thickTop="1">
      <c r="A4" s="277" t="s">
        <v>2</v>
      </c>
      <c r="B4" s="89" t="s">
        <v>3</v>
      </c>
      <c r="C4" s="96"/>
      <c r="D4" s="89" t="s">
        <v>4</v>
      </c>
      <c r="E4" s="97"/>
      <c r="F4" s="89" t="s">
        <v>5</v>
      </c>
      <c r="G4" s="97"/>
      <c r="H4" s="89" t="s">
        <v>6</v>
      </c>
      <c r="I4" s="98"/>
      <c r="J4" s="99" t="s">
        <v>56</v>
      </c>
      <c r="K4" s="90"/>
      <c r="L4" s="90"/>
      <c r="M4" s="90"/>
      <c r="N4" s="90"/>
      <c r="O4" s="90"/>
      <c r="P4" s="90"/>
      <c r="Q4" s="100"/>
      <c r="R4" s="278" t="s">
        <v>7</v>
      </c>
    </row>
    <row r="5" spans="1:18" s="28" customFormat="1" ht="15" customHeight="1">
      <c r="A5" s="101"/>
      <c r="B5" s="75"/>
      <c r="C5" s="74" t="s">
        <v>8</v>
      </c>
      <c r="D5" s="102"/>
      <c r="E5" s="91" t="s">
        <v>8</v>
      </c>
      <c r="F5" s="102"/>
      <c r="G5" s="74" t="s">
        <v>8</v>
      </c>
      <c r="H5" s="102"/>
      <c r="I5" s="13" t="s">
        <v>8</v>
      </c>
      <c r="J5" s="75" t="s">
        <v>9</v>
      </c>
      <c r="K5" s="103"/>
      <c r="L5" s="104" t="s">
        <v>10</v>
      </c>
      <c r="M5" s="100"/>
      <c r="N5" s="89" t="s">
        <v>11</v>
      </c>
      <c r="O5" s="97"/>
      <c r="P5" s="89" t="s">
        <v>12</v>
      </c>
      <c r="Q5" s="103"/>
      <c r="R5" s="105"/>
    </row>
    <row r="6" spans="1:18" s="28" customFormat="1" ht="36">
      <c r="A6" s="101"/>
      <c r="B6" s="75"/>
      <c r="C6" s="76" t="s">
        <v>13</v>
      </c>
      <c r="D6" s="102"/>
      <c r="E6" s="76" t="s">
        <v>13</v>
      </c>
      <c r="F6" s="102"/>
      <c r="G6" s="76" t="s">
        <v>13</v>
      </c>
      <c r="H6" s="102"/>
      <c r="I6" s="13" t="s">
        <v>13</v>
      </c>
      <c r="J6" s="92"/>
      <c r="K6" s="29" t="s">
        <v>57</v>
      </c>
      <c r="L6" s="30" t="s">
        <v>61</v>
      </c>
      <c r="M6" s="29" t="s">
        <v>57</v>
      </c>
      <c r="N6" s="104"/>
      <c r="O6" s="29" t="s">
        <v>57</v>
      </c>
      <c r="P6" s="75"/>
      <c r="Q6" s="29" t="s">
        <v>57</v>
      </c>
      <c r="R6" s="105"/>
    </row>
    <row r="7" spans="1:18" s="36" customFormat="1" ht="23.25" customHeight="1">
      <c r="A7" s="106" t="s">
        <v>14</v>
      </c>
      <c r="B7" s="31" t="s">
        <v>15</v>
      </c>
      <c r="C7" s="32" t="s">
        <v>66</v>
      </c>
      <c r="D7" s="33" t="s">
        <v>16</v>
      </c>
      <c r="E7" s="31" t="s">
        <v>66</v>
      </c>
      <c r="F7" s="34" t="s">
        <v>17</v>
      </c>
      <c r="G7" s="31" t="s">
        <v>66</v>
      </c>
      <c r="H7" s="34" t="s">
        <v>18</v>
      </c>
      <c r="I7" s="35" t="s">
        <v>66</v>
      </c>
      <c r="J7" s="31" t="s">
        <v>67</v>
      </c>
      <c r="K7" s="32" t="s">
        <v>66</v>
      </c>
      <c r="L7" s="33" t="s">
        <v>68</v>
      </c>
      <c r="M7" s="31" t="s">
        <v>66</v>
      </c>
      <c r="N7" s="32" t="s">
        <v>19</v>
      </c>
      <c r="O7" s="32" t="s">
        <v>66</v>
      </c>
      <c r="P7" s="31" t="s">
        <v>69</v>
      </c>
      <c r="Q7" s="32" t="s">
        <v>66</v>
      </c>
      <c r="R7" s="107" t="s">
        <v>20</v>
      </c>
    </row>
    <row r="8" spans="1:18" s="122" customFormat="1" ht="21" hidden="1" customHeight="1">
      <c r="A8" s="115">
        <v>2012</v>
      </c>
      <c r="B8" s="116"/>
      <c r="C8" s="117"/>
      <c r="D8" s="118"/>
      <c r="E8" s="117"/>
      <c r="F8" s="119"/>
      <c r="G8" s="117"/>
      <c r="H8" s="119"/>
      <c r="I8" s="117"/>
      <c r="J8" s="119"/>
      <c r="K8" s="117"/>
      <c r="L8" s="119"/>
      <c r="M8" s="117"/>
      <c r="N8" s="119"/>
      <c r="O8" s="117"/>
      <c r="P8" s="119"/>
      <c r="Q8" s="120"/>
      <c r="R8" s="121">
        <v>2012</v>
      </c>
    </row>
    <row r="9" spans="1:18" s="36" customFormat="1" ht="21" hidden="1" customHeight="1">
      <c r="A9" s="123" t="s">
        <v>237</v>
      </c>
      <c r="B9" s="109"/>
      <c r="C9" s="124"/>
      <c r="D9" s="125"/>
      <c r="E9" s="124"/>
      <c r="F9" s="111"/>
      <c r="G9" s="124"/>
      <c r="H9" s="111"/>
      <c r="I9" s="124"/>
      <c r="J9" s="111"/>
      <c r="K9" s="124"/>
      <c r="L9" s="111"/>
      <c r="M9" s="124"/>
      <c r="N9" s="111"/>
      <c r="O9" s="124"/>
      <c r="P9" s="111"/>
      <c r="Q9" s="126"/>
      <c r="R9" s="127" t="s">
        <v>21</v>
      </c>
    </row>
    <row r="10" spans="1:18" s="36" customFormat="1" ht="21" hidden="1" customHeight="1">
      <c r="A10" s="123" t="s">
        <v>238</v>
      </c>
      <c r="B10" s="109"/>
      <c r="C10" s="124">
        <v>117442</v>
      </c>
      <c r="D10" s="128"/>
      <c r="E10" s="124"/>
      <c r="F10" s="129"/>
      <c r="G10" s="124"/>
      <c r="H10" s="129"/>
      <c r="I10" s="124"/>
      <c r="J10" s="111"/>
      <c r="K10" s="124"/>
      <c r="L10" s="129"/>
      <c r="M10" s="124"/>
      <c r="N10" s="129"/>
      <c r="O10" s="124"/>
      <c r="P10" s="129"/>
      <c r="Q10" s="126"/>
      <c r="R10" s="127" t="s">
        <v>22</v>
      </c>
    </row>
    <row r="11" spans="1:18" s="36" customFormat="1" ht="21" hidden="1" customHeight="1">
      <c r="A11" s="123" t="s">
        <v>239</v>
      </c>
      <c r="B11" s="109"/>
      <c r="C11" s="124"/>
      <c r="D11" s="128"/>
      <c r="E11" s="124"/>
      <c r="F11" s="129"/>
      <c r="G11" s="124"/>
      <c r="H11" s="129"/>
      <c r="I11" s="124"/>
      <c r="J11" s="111"/>
      <c r="K11" s="124"/>
      <c r="L11" s="129"/>
      <c r="M11" s="124"/>
      <c r="N11" s="129"/>
      <c r="O11" s="124"/>
      <c r="P11" s="129"/>
      <c r="Q11" s="126"/>
      <c r="R11" s="127" t="s">
        <v>23</v>
      </c>
    </row>
    <row r="12" spans="1:18" s="36" customFormat="1" ht="21" hidden="1" customHeight="1">
      <c r="A12" s="123" t="s">
        <v>240</v>
      </c>
      <c r="B12" s="109"/>
      <c r="C12" s="124"/>
      <c r="D12" s="128"/>
      <c r="E12" s="124"/>
      <c r="F12" s="129"/>
      <c r="G12" s="124"/>
      <c r="H12" s="129"/>
      <c r="I12" s="124"/>
      <c r="J12" s="111"/>
      <c r="K12" s="124"/>
      <c r="L12" s="129"/>
      <c r="M12" s="124"/>
      <c r="N12" s="129"/>
      <c r="O12" s="124"/>
      <c r="P12" s="129"/>
      <c r="Q12" s="126"/>
      <c r="R12" s="127" t="s">
        <v>24</v>
      </c>
    </row>
    <row r="13" spans="1:18" s="36" customFormat="1" ht="21" hidden="1" customHeight="1">
      <c r="A13" s="123" t="s">
        <v>241</v>
      </c>
      <c r="B13" s="109"/>
      <c r="C13" s="124"/>
      <c r="D13" s="128"/>
      <c r="E13" s="124"/>
      <c r="F13" s="129"/>
      <c r="G13" s="124"/>
      <c r="H13" s="129"/>
      <c r="I13" s="124"/>
      <c r="J13" s="111"/>
      <c r="K13" s="124"/>
      <c r="L13" s="129"/>
      <c r="M13" s="124"/>
      <c r="N13" s="129"/>
      <c r="O13" s="124"/>
      <c r="P13" s="129"/>
      <c r="Q13" s="126"/>
      <c r="R13" s="127" t="s">
        <v>25</v>
      </c>
    </row>
    <row r="14" spans="1:18" s="36" customFormat="1" ht="21" hidden="1" customHeight="1">
      <c r="A14" s="123" t="s">
        <v>242</v>
      </c>
      <c r="B14" s="109"/>
      <c r="C14" s="124"/>
      <c r="D14" s="128"/>
      <c r="E14" s="124"/>
      <c r="F14" s="129"/>
      <c r="G14" s="124"/>
      <c r="H14" s="129"/>
      <c r="I14" s="124"/>
      <c r="J14" s="111"/>
      <c r="K14" s="124"/>
      <c r="L14" s="129"/>
      <c r="M14" s="124"/>
      <c r="N14" s="129"/>
      <c r="O14" s="124"/>
      <c r="P14" s="129"/>
      <c r="Q14" s="126"/>
      <c r="R14" s="127" t="s">
        <v>243</v>
      </c>
    </row>
    <row r="15" spans="1:18" s="36" customFormat="1" ht="21" hidden="1" customHeight="1">
      <c r="A15" s="123" t="s">
        <v>244</v>
      </c>
      <c r="B15" s="109"/>
      <c r="C15" s="124"/>
      <c r="D15" s="128"/>
      <c r="E15" s="124"/>
      <c r="F15" s="129"/>
      <c r="G15" s="124"/>
      <c r="H15" s="129"/>
      <c r="I15" s="124"/>
      <c r="J15" s="111"/>
      <c r="K15" s="124"/>
      <c r="L15" s="129"/>
      <c r="M15" s="124"/>
      <c r="N15" s="129"/>
      <c r="O15" s="124"/>
      <c r="P15" s="129"/>
      <c r="Q15" s="126"/>
      <c r="R15" s="127" t="s">
        <v>245</v>
      </c>
    </row>
    <row r="16" spans="1:18" s="36" customFormat="1" ht="21" hidden="1" customHeight="1">
      <c r="A16" s="123" t="s">
        <v>246</v>
      </c>
      <c r="B16" s="109"/>
      <c r="C16" s="124"/>
      <c r="D16" s="128"/>
      <c r="E16" s="124"/>
      <c r="F16" s="129"/>
      <c r="G16" s="124"/>
      <c r="H16" s="129"/>
      <c r="I16" s="124"/>
      <c r="J16" s="111"/>
      <c r="K16" s="124"/>
      <c r="L16" s="129"/>
      <c r="M16" s="124"/>
      <c r="N16" s="129"/>
      <c r="O16" s="124"/>
      <c r="P16" s="129"/>
      <c r="Q16" s="126"/>
      <c r="R16" s="127" t="s">
        <v>26</v>
      </c>
    </row>
    <row r="17" spans="1:18" s="36" customFormat="1" ht="21" hidden="1" customHeight="1">
      <c r="A17" s="123" t="s">
        <v>247</v>
      </c>
      <c r="B17" s="109"/>
      <c r="C17" s="124"/>
      <c r="D17" s="128"/>
      <c r="E17" s="124"/>
      <c r="F17" s="129"/>
      <c r="G17" s="124"/>
      <c r="H17" s="129"/>
      <c r="I17" s="124"/>
      <c r="J17" s="111"/>
      <c r="K17" s="124"/>
      <c r="L17" s="129"/>
      <c r="M17" s="124"/>
      <c r="N17" s="129"/>
      <c r="O17" s="124"/>
      <c r="P17" s="129"/>
      <c r="Q17" s="126"/>
      <c r="R17" s="127" t="s">
        <v>248</v>
      </c>
    </row>
    <row r="18" spans="1:18" s="36" customFormat="1" ht="21" hidden="1" customHeight="1">
      <c r="A18" s="123" t="s">
        <v>249</v>
      </c>
      <c r="B18" s="109"/>
      <c r="C18" s="124"/>
      <c r="D18" s="128"/>
      <c r="E18" s="124"/>
      <c r="F18" s="129"/>
      <c r="G18" s="124"/>
      <c r="H18" s="129"/>
      <c r="I18" s="124"/>
      <c r="J18" s="111"/>
      <c r="K18" s="124"/>
      <c r="L18" s="129"/>
      <c r="M18" s="124"/>
      <c r="N18" s="129"/>
      <c r="O18" s="124"/>
      <c r="P18" s="129"/>
      <c r="Q18" s="126"/>
      <c r="R18" s="127" t="s">
        <v>27</v>
      </c>
    </row>
    <row r="19" spans="1:18" s="36" customFormat="1" ht="21" hidden="1" customHeight="1">
      <c r="A19" s="123" t="s">
        <v>250</v>
      </c>
      <c r="B19" s="109"/>
      <c r="C19" s="124"/>
      <c r="D19" s="128"/>
      <c r="E19" s="124"/>
      <c r="F19" s="129"/>
      <c r="G19" s="124"/>
      <c r="H19" s="129"/>
      <c r="I19" s="124"/>
      <c r="J19" s="111"/>
      <c r="K19" s="124"/>
      <c r="L19" s="129"/>
      <c r="M19" s="124"/>
      <c r="N19" s="129"/>
      <c r="O19" s="124"/>
      <c r="P19" s="129"/>
      <c r="Q19" s="126"/>
      <c r="R19" s="127" t="s">
        <v>28</v>
      </c>
    </row>
    <row r="20" spans="1:18" s="36" customFormat="1" ht="21" hidden="1" customHeight="1">
      <c r="A20" s="123" t="s">
        <v>251</v>
      </c>
      <c r="B20" s="130"/>
      <c r="C20" s="131"/>
      <c r="D20" s="132"/>
      <c r="E20" s="131"/>
      <c r="F20" s="133"/>
      <c r="G20" s="131"/>
      <c r="H20" s="133"/>
      <c r="I20" s="131"/>
      <c r="J20" s="134"/>
      <c r="K20" s="131"/>
      <c r="L20" s="133"/>
      <c r="M20" s="131"/>
      <c r="N20" s="133"/>
      <c r="O20" s="131"/>
      <c r="P20" s="133"/>
      <c r="Q20" s="135"/>
      <c r="R20" s="127" t="s">
        <v>29</v>
      </c>
    </row>
    <row r="21" spans="1:18" s="36" customFormat="1" ht="30" customHeight="1">
      <c r="A21" s="108">
        <v>2015</v>
      </c>
      <c r="B21" s="109">
        <v>2040776</v>
      </c>
      <c r="C21" s="110">
        <v>100</v>
      </c>
      <c r="D21" s="111">
        <v>205867</v>
      </c>
      <c r="E21" s="110">
        <v>10.087682332602892</v>
      </c>
      <c r="F21" s="111">
        <v>97992</v>
      </c>
      <c r="G21" s="112">
        <v>4.8017028816489411</v>
      </c>
      <c r="H21" s="111">
        <v>565713</v>
      </c>
      <c r="I21" s="110">
        <v>27.720484756778795</v>
      </c>
      <c r="J21" s="111">
        <v>1171204</v>
      </c>
      <c r="K21" s="110">
        <v>57.390130028969381</v>
      </c>
      <c r="L21" s="111">
        <v>68538</v>
      </c>
      <c r="M21" s="110">
        <v>3.3584283625444438</v>
      </c>
      <c r="N21" s="111">
        <v>25420</v>
      </c>
      <c r="O21" s="110">
        <v>1.2456046131471559</v>
      </c>
      <c r="P21" s="111">
        <v>1077246</v>
      </c>
      <c r="Q21" s="114">
        <v>52.786097053277771</v>
      </c>
      <c r="R21" s="113">
        <v>2015</v>
      </c>
    </row>
    <row r="22" spans="1:18" s="36" customFormat="1" ht="30" customHeight="1">
      <c r="A22" s="108">
        <v>2016</v>
      </c>
      <c r="B22" s="109">
        <v>2110228</v>
      </c>
      <c r="C22" s="110">
        <v>100</v>
      </c>
      <c r="D22" s="111">
        <v>212786</v>
      </c>
      <c r="E22" s="110">
        <v>10.1</v>
      </c>
      <c r="F22" s="111">
        <v>99599</v>
      </c>
      <c r="G22" s="112">
        <v>4.7</v>
      </c>
      <c r="H22" s="111">
        <v>595260</v>
      </c>
      <c r="I22" s="110">
        <v>28.2</v>
      </c>
      <c r="J22" s="111">
        <v>1202583</v>
      </c>
      <c r="K22" s="110">
        <v>57</v>
      </c>
      <c r="L22" s="111">
        <v>73389</v>
      </c>
      <c r="M22" s="110">
        <v>3.5</v>
      </c>
      <c r="N22" s="111">
        <v>26248</v>
      </c>
      <c r="O22" s="110">
        <v>1.2</v>
      </c>
      <c r="P22" s="111">
        <v>1102946</v>
      </c>
      <c r="Q22" s="114">
        <v>52.3</v>
      </c>
      <c r="R22" s="113">
        <v>2016</v>
      </c>
    </row>
    <row r="23" spans="1:18" s="122" customFormat="1" ht="30" customHeight="1">
      <c r="A23" s="108">
        <v>2017</v>
      </c>
      <c r="B23" s="109">
        <v>2110025.3420000002</v>
      </c>
      <c r="C23" s="110">
        <v>100</v>
      </c>
      <c r="D23" s="111">
        <v>223984.976</v>
      </c>
      <c r="E23" s="110">
        <v>10.6</v>
      </c>
      <c r="F23" s="111">
        <v>103817.29399999999</v>
      </c>
      <c r="G23" s="112">
        <v>4.9000000000000004</v>
      </c>
      <c r="H23" s="111">
        <v>562847.85499999998</v>
      </c>
      <c r="I23" s="110">
        <v>26.7</v>
      </c>
      <c r="J23" s="111">
        <v>1219375.2169999999</v>
      </c>
      <c r="K23" s="110">
        <v>57.8</v>
      </c>
      <c r="L23" s="111">
        <v>75370.835000000006</v>
      </c>
      <c r="M23" s="110">
        <v>3.6</v>
      </c>
      <c r="N23" s="111">
        <v>23575.226999999999</v>
      </c>
      <c r="O23" s="110">
        <v>1.1000000000000001</v>
      </c>
      <c r="P23" s="111">
        <v>1120429.155</v>
      </c>
      <c r="Q23" s="114">
        <v>53.1</v>
      </c>
      <c r="R23" s="113">
        <v>2017</v>
      </c>
    </row>
    <row r="24" spans="1:18" s="122" customFormat="1" ht="30" customHeight="1">
      <c r="A24" s="108">
        <v>2018</v>
      </c>
      <c r="B24" s="109">
        <v>2166749.66</v>
      </c>
      <c r="C24" s="110">
        <v>100</v>
      </c>
      <c r="D24" s="111">
        <v>249078.80799999999</v>
      </c>
      <c r="E24" s="110">
        <v>11.5</v>
      </c>
      <c r="F24" s="111">
        <v>108368.424</v>
      </c>
      <c r="G24" s="112">
        <v>5</v>
      </c>
      <c r="H24" s="111">
        <v>610547.43999999994</v>
      </c>
      <c r="I24" s="110">
        <v>28.2</v>
      </c>
      <c r="J24" s="111">
        <v>1198754.9879999999</v>
      </c>
      <c r="K24" s="110">
        <v>55.3</v>
      </c>
      <c r="L24" s="111">
        <v>81215.304000000004</v>
      </c>
      <c r="M24" s="110">
        <v>3.7</v>
      </c>
      <c r="N24" s="111">
        <v>22904.821</v>
      </c>
      <c r="O24" s="110">
        <v>1.1000000000000001</v>
      </c>
      <c r="P24" s="111">
        <v>1094634.8629999999</v>
      </c>
      <c r="Q24" s="114">
        <v>50.5</v>
      </c>
      <c r="R24" s="113">
        <v>2018</v>
      </c>
    </row>
    <row r="25" spans="1:18" s="122" customFormat="1" ht="30" customHeight="1">
      <c r="A25" s="108">
        <v>2019</v>
      </c>
      <c r="B25" s="109">
        <v>2192736.0180000002</v>
      </c>
      <c r="C25" s="110">
        <v>100</v>
      </c>
      <c r="D25" s="111">
        <v>258876.30300000001</v>
      </c>
      <c r="E25" s="110">
        <v>11.8</v>
      </c>
      <c r="F25" s="111">
        <v>111441.815</v>
      </c>
      <c r="G25" s="112">
        <v>5.0999999999999996</v>
      </c>
      <c r="H25" s="111">
        <v>655992.88</v>
      </c>
      <c r="I25" s="110">
        <v>29.9</v>
      </c>
      <c r="J25" s="111">
        <v>1166425.02</v>
      </c>
      <c r="K25" s="110">
        <v>53.2</v>
      </c>
      <c r="L25" s="111">
        <v>84240.928</v>
      </c>
      <c r="M25" s="110">
        <v>3.8</v>
      </c>
      <c r="N25" s="111">
        <v>23169.506000000001</v>
      </c>
      <c r="O25" s="110">
        <v>1.1000000000000001</v>
      </c>
      <c r="P25" s="111">
        <v>1059014.5859999999</v>
      </c>
      <c r="Q25" s="114">
        <v>48.3</v>
      </c>
      <c r="R25" s="113">
        <v>2019</v>
      </c>
    </row>
    <row r="26" spans="1:18" s="122" customFormat="1" ht="30" customHeight="1">
      <c r="A26" s="108">
        <v>2020</v>
      </c>
      <c r="B26" s="111">
        <v>2173627</v>
      </c>
      <c r="C26" s="110">
        <v>100</v>
      </c>
      <c r="D26" s="111">
        <v>283313</v>
      </c>
      <c r="E26" s="110">
        <v>13</v>
      </c>
      <c r="F26" s="111">
        <v>110149</v>
      </c>
      <c r="G26" s="112">
        <v>5.0999999999999996</v>
      </c>
      <c r="H26" s="111">
        <v>652626</v>
      </c>
      <c r="I26" s="110">
        <v>30</v>
      </c>
      <c r="J26" s="111">
        <v>1127539</v>
      </c>
      <c r="K26" s="110">
        <v>51.9</v>
      </c>
      <c r="L26" s="111">
        <v>84653</v>
      </c>
      <c r="M26" s="110">
        <v>3.9</v>
      </c>
      <c r="N26" s="111">
        <v>26003</v>
      </c>
      <c r="O26" s="110">
        <v>1.2</v>
      </c>
      <c r="P26" s="111">
        <v>1016883</v>
      </c>
      <c r="Q26" s="110">
        <v>46.8</v>
      </c>
      <c r="R26" s="113">
        <v>2020</v>
      </c>
    </row>
    <row r="27" spans="1:18" s="122" customFormat="1" ht="30" customHeight="1">
      <c r="A27" s="108">
        <v>2021</v>
      </c>
      <c r="B27" s="109">
        <v>2319787</v>
      </c>
      <c r="C27" s="110">
        <f>E27+G27+I27+K27</f>
        <v>100.0187493075873</v>
      </c>
      <c r="D27" s="111">
        <v>337789</v>
      </c>
      <c r="E27" s="110">
        <f>D27/B27*100</f>
        <v>14.561207559142284</v>
      </c>
      <c r="F27" s="111">
        <v>116840</v>
      </c>
      <c r="G27" s="112">
        <f>F27/B27*100</f>
        <v>5.0366693148983073</v>
      </c>
      <c r="H27" s="111">
        <v>677862</v>
      </c>
      <c r="I27" s="110">
        <f>H27/B27*100</f>
        <v>29.220872433546702</v>
      </c>
      <c r="J27" s="111">
        <v>1187296</v>
      </c>
      <c r="K27" s="110">
        <f>ROUND(J27/B27*100,1)</f>
        <v>51.2</v>
      </c>
      <c r="L27" s="111">
        <v>91138</v>
      </c>
      <c r="M27" s="110">
        <f>L27/B27*100</f>
        <v>3.9287227663574287</v>
      </c>
      <c r="N27" s="111">
        <v>27788</v>
      </c>
      <c r="O27" s="110">
        <f>N27/B27*100</f>
        <v>1.1978685974186423</v>
      </c>
      <c r="P27" s="111">
        <v>1071892</v>
      </c>
      <c r="Q27" s="114">
        <f>P27/B27*100</f>
        <v>46.20648361250408</v>
      </c>
      <c r="R27" s="113">
        <v>2021</v>
      </c>
    </row>
    <row r="28" spans="1:18" s="122" customFormat="1" ht="30" customHeight="1">
      <c r="A28" s="108">
        <v>2022</v>
      </c>
      <c r="B28" s="109">
        <v>2410047</v>
      </c>
      <c r="C28" s="110">
        <v>99.961885349123904</v>
      </c>
      <c r="D28" s="111">
        <v>362830</v>
      </c>
      <c r="E28" s="110">
        <v>15.054893120341637</v>
      </c>
      <c r="F28" s="111">
        <v>123127</v>
      </c>
      <c r="G28" s="112">
        <v>5.1089045151401615</v>
      </c>
      <c r="H28" s="111">
        <v>773579</v>
      </c>
      <c r="I28" s="110">
        <v>32.098087713642101</v>
      </c>
      <c r="J28" s="111">
        <v>1150510</v>
      </c>
      <c r="K28" s="110">
        <v>47.7</v>
      </c>
      <c r="L28" s="111">
        <v>95719</v>
      </c>
      <c r="M28" s="110">
        <v>3.9716652828762258</v>
      </c>
      <c r="N28" s="111">
        <v>21294</v>
      </c>
      <c r="O28" s="110">
        <v>0.88355123364814059</v>
      </c>
      <c r="P28" s="111">
        <v>1038565</v>
      </c>
      <c r="Q28" s="114">
        <v>42.882856641385004</v>
      </c>
      <c r="R28" s="113">
        <v>2022</v>
      </c>
    </row>
    <row r="29" spans="1:18" s="419" customFormat="1" ht="30" customHeight="1">
      <c r="A29" s="108">
        <v>2023</v>
      </c>
      <c r="B29" s="416">
        <v>2370631</v>
      </c>
      <c r="C29" s="417">
        <v>100</v>
      </c>
      <c r="D29" s="416">
        <v>424084</v>
      </c>
      <c r="E29" s="417">
        <v>17.889076790103566</v>
      </c>
      <c r="F29" s="416">
        <v>124431</v>
      </c>
      <c r="G29" s="418">
        <v>5.2488556844148242</v>
      </c>
      <c r="H29" s="416">
        <v>735370</v>
      </c>
      <c r="I29" s="417">
        <v>31.020011127838959</v>
      </c>
      <c r="J29" s="416">
        <v>1086746</v>
      </c>
      <c r="K29" s="417">
        <v>45.842056397642658</v>
      </c>
      <c r="L29" s="416">
        <v>93248</v>
      </c>
      <c r="M29" s="417">
        <v>3.9334675029559638</v>
      </c>
      <c r="N29" s="416">
        <v>25989</v>
      </c>
      <c r="O29" s="417">
        <v>1.0962903969449485</v>
      </c>
      <c r="P29" s="416">
        <v>967509</v>
      </c>
      <c r="Q29" s="417">
        <v>40.812298497741736</v>
      </c>
      <c r="R29" s="113">
        <v>2023</v>
      </c>
    </row>
    <row r="30" spans="1:18" s="122" customFormat="1" ht="30" customHeight="1">
      <c r="A30" s="239">
        <v>2024</v>
      </c>
      <c r="B30" s="537">
        <v>2429328</v>
      </c>
      <c r="C30" s="538">
        <v>100</v>
      </c>
      <c r="D30" s="539">
        <v>488015</v>
      </c>
      <c r="E30" s="538">
        <f>D30/B30*100</f>
        <v>20.088477142650149</v>
      </c>
      <c r="F30" s="539">
        <v>128742</v>
      </c>
      <c r="G30" s="540">
        <f>F30/B30*100</f>
        <v>5.2994902293967714</v>
      </c>
      <c r="H30" s="539">
        <v>762333</v>
      </c>
      <c r="I30" s="538">
        <f>H30/B30*100</f>
        <v>31.380406433384046</v>
      </c>
      <c r="J30" s="539">
        <v>1050238</v>
      </c>
      <c r="K30" s="538">
        <f>J30/B30*100</f>
        <v>43.231626194569031</v>
      </c>
      <c r="L30" s="539">
        <v>91553</v>
      </c>
      <c r="M30" s="538">
        <f>L30/B30*100</f>
        <v>3.7686553647757735</v>
      </c>
      <c r="N30" s="539">
        <v>24429</v>
      </c>
      <c r="O30" s="538">
        <f>N30/B30*100</f>
        <v>1.0055867301574757</v>
      </c>
      <c r="P30" s="539">
        <v>934256</v>
      </c>
      <c r="Q30" s="541">
        <f>P30/B30*100</f>
        <v>38.457384099635782</v>
      </c>
      <c r="R30" s="240">
        <v>2024</v>
      </c>
    </row>
    <row r="31" spans="1:18" s="41" customFormat="1" ht="14.1" customHeight="1">
      <c r="A31" s="37" t="s">
        <v>218</v>
      </c>
      <c r="B31" s="38"/>
      <c r="C31" s="39"/>
      <c r="D31" s="38"/>
      <c r="E31" s="40"/>
      <c r="F31" s="38"/>
      <c r="G31" s="40"/>
      <c r="H31" s="38"/>
      <c r="I31" s="40"/>
      <c r="J31" s="38"/>
      <c r="K31" s="576" t="s">
        <v>204</v>
      </c>
      <c r="L31" s="576"/>
      <c r="M31" s="576"/>
      <c r="N31" s="576"/>
      <c r="O31" s="576"/>
      <c r="P31" s="576"/>
      <c r="Q31" s="576"/>
      <c r="R31" s="576"/>
    </row>
    <row r="32" spans="1:18" ht="14.1" customHeight="1">
      <c r="A32" s="37"/>
      <c r="B32" s="42"/>
      <c r="C32" s="43"/>
      <c r="D32" s="42"/>
      <c r="E32" s="44"/>
      <c r="F32" s="42"/>
      <c r="G32" s="44"/>
      <c r="H32" s="42"/>
      <c r="I32" s="44"/>
      <c r="J32" s="42"/>
      <c r="K32" s="44"/>
      <c r="M32" s="44"/>
      <c r="N32" s="42"/>
      <c r="O32" s="44"/>
      <c r="P32" s="42"/>
      <c r="Q32" s="44"/>
    </row>
    <row r="33" spans="1:18" s="46" customFormat="1">
      <c r="A33" s="45"/>
      <c r="C33" s="47"/>
      <c r="G33" s="48"/>
      <c r="I33" s="48"/>
      <c r="K33" s="48"/>
      <c r="L33" s="42"/>
      <c r="M33" s="48"/>
      <c r="O33" s="48"/>
      <c r="Q33" s="48"/>
      <c r="R33" s="45"/>
    </row>
    <row r="34" spans="1:18" s="46" customFormat="1">
      <c r="A34" s="45"/>
      <c r="C34" s="47"/>
      <c r="G34" s="48"/>
      <c r="I34" s="48"/>
      <c r="K34" s="48"/>
      <c r="L34" s="42"/>
      <c r="M34" s="48"/>
      <c r="O34" s="48"/>
      <c r="Q34" s="48"/>
      <c r="R34" s="45"/>
    </row>
    <row r="35" spans="1:18" s="46" customFormat="1">
      <c r="A35" s="45"/>
      <c r="C35" s="47"/>
      <c r="G35" s="48"/>
      <c r="I35" s="48"/>
      <c r="K35" s="48"/>
      <c r="L35" s="42"/>
      <c r="M35" s="48"/>
      <c r="O35" s="48"/>
      <c r="Q35" s="48"/>
      <c r="R35" s="45"/>
    </row>
    <row r="36" spans="1:18" s="46" customFormat="1">
      <c r="A36" s="45"/>
      <c r="C36" s="47"/>
      <c r="G36" s="48"/>
      <c r="I36" s="48"/>
      <c r="K36" s="48"/>
      <c r="L36" s="42"/>
      <c r="M36" s="48"/>
      <c r="O36" s="48"/>
      <c r="Q36" s="48"/>
      <c r="R36" s="45"/>
    </row>
    <row r="37" spans="1:18" s="46" customFormat="1">
      <c r="A37" s="45"/>
      <c r="C37" s="47"/>
      <c r="G37" s="48"/>
      <c r="I37" s="48"/>
      <c r="K37" s="48"/>
      <c r="L37" s="42"/>
      <c r="M37" s="48"/>
      <c r="O37" s="48"/>
      <c r="Q37" s="48"/>
      <c r="R37" s="45"/>
    </row>
    <row r="38" spans="1:18" s="46" customFormat="1">
      <c r="A38" s="45"/>
      <c r="C38" s="47"/>
      <c r="G38" s="48"/>
      <c r="I38" s="48"/>
      <c r="K38" s="48"/>
      <c r="L38" s="42"/>
      <c r="M38" s="48"/>
      <c r="O38" s="48"/>
      <c r="Q38" s="48"/>
      <c r="R38" s="45"/>
    </row>
    <row r="39" spans="1:18" s="46" customFormat="1">
      <c r="A39" s="45"/>
      <c r="C39" s="47"/>
      <c r="G39" s="48"/>
      <c r="I39" s="48"/>
      <c r="K39" s="48"/>
      <c r="L39" s="42"/>
      <c r="M39" s="48"/>
      <c r="O39" s="48"/>
      <c r="Q39" s="48"/>
      <c r="R39" s="45"/>
    </row>
    <row r="40" spans="1:18" s="46" customFormat="1">
      <c r="A40" s="45"/>
      <c r="C40" s="47"/>
      <c r="G40" s="48"/>
      <c r="I40" s="48"/>
      <c r="K40" s="48"/>
      <c r="L40" s="42"/>
      <c r="M40" s="48"/>
      <c r="O40" s="48"/>
      <c r="Q40" s="48"/>
      <c r="R40" s="45"/>
    </row>
    <row r="41" spans="1:18" s="46" customFormat="1">
      <c r="A41" s="45"/>
      <c r="C41" s="47"/>
      <c r="G41" s="48"/>
      <c r="I41" s="48"/>
      <c r="K41" s="48"/>
      <c r="L41" s="42"/>
      <c r="M41" s="48"/>
      <c r="O41" s="48"/>
      <c r="Q41" s="48"/>
      <c r="R41" s="45"/>
    </row>
    <row r="42" spans="1:18" s="46" customFormat="1">
      <c r="A42" s="45"/>
      <c r="C42" s="47"/>
      <c r="G42" s="48"/>
      <c r="I42" s="48"/>
      <c r="K42" s="48"/>
      <c r="L42" s="42"/>
      <c r="M42" s="48"/>
      <c r="O42" s="48"/>
      <c r="Q42" s="48"/>
      <c r="R42" s="45"/>
    </row>
    <row r="43" spans="1:18" s="46" customFormat="1">
      <c r="A43" s="45"/>
      <c r="C43" s="47"/>
      <c r="G43" s="48"/>
      <c r="I43" s="48"/>
      <c r="K43" s="48"/>
      <c r="L43" s="42"/>
      <c r="M43" s="48"/>
      <c r="O43" s="48"/>
      <c r="Q43" s="48"/>
      <c r="R43" s="45"/>
    </row>
    <row r="44" spans="1:18" s="46" customFormat="1">
      <c r="A44" s="45"/>
      <c r="C44" s="47"/>
      <c r="G44" s="48"/>
      <c r="I44" s="48"/>
      <c r="K44" s="48"/>
      <c r="L44" s="42"/>
      <c r="M44" s="48"/>
      <c r="O44" s="48"/>
      <c r="Q44" s="48"/>
      <c r="R44" s="45"/>
    </row>
    <row r="45" spans="1:18" s="46" customFormat="1">
      <c r="A45" s="45"/>
      <c r="C45" s="47"/>
      <c r="G45" s="48"/>
      <c r="I45" s="48"/>
      <c r="K45" s="48"/>
      <c r="L45" s="42"/>
      <c r="M45" s="48"/>
      <c r="O45" s="48"/>
      <c r="Q45" s="48"/>
      <c r="R45" s="45"/>
    </row>
    <row r="46" spans="1:18" s="46" customFormat="1">
      <c r="A46" s="45"/>
      <c r="C46" s="47"/>
      <c r="G46" s="48"/>
      <c r="I46" s="48"/>
      <c r="K46" s="48"/>
      <c r="L46" s="42"/>
      <c r="M46" s="48"/>
      <c r="O46" s="48"/>
      <c r="Q46" s="48"/>
      <c r="R46" s="45"/>
    </row>
    <row r="47" spans="1:18" s="46" customFormat="1">
      <c r="A47" s="45"/>
      <c r="C47" s="47"/>
      <c r="G47" s="48"/>
      <c r="I47" s="48"/>
      <c r="K47" s="48"/>
      <c r="L47" s="42"/>
      <c r="M47" s="48"/>
      <c r="O47" s="48"/>
      <c r="Q47" s="48"/>
      <c r="R47" s="45"/>
    </row>
    <row r="48" spans="1:18" s="46" customFormat="1">
      <c r="A48" s="45"/>
      <c r="C48" s="47"/>
      <c r="G48" s="48"/>
      <c r="I48" s="48"/>
      <c r="K48" s="48"/>
      <c r="L48" s="42"/>
      <c r="M48" s="48"/>
      <c r="O48" s="48"/>
      <c r="Q48" s="48"/>
      <c r="R48" s="45"/>
    </row>
    <row r="49" spans="1:18" s="46" customFormat="1">
      <c r="A49" s="45"/>
      <c r="C49" s="47"/>
      <c r="G49" s="48"/>
      <c r="I49" s="48"/>
      <c r="K49" s="48"/>
      <c r="L49" s="42"/>
      <c r="M49" s="48"/>
      <c r="O49" s="48"/>
      <c r="Q49" s="48"/>
      <c r="R49" s="45"/>
    </row>
    <row r="50" spans="1:18" s="46" customFormat="1">
      <c r="A50" s="45"/>
      <c r="C50" s="47"/>
      <c r="G50" s="48"/>
      <c r="I50" s="48"/>
      <c r="K50" s="48"/>
      <c r="L50" s="42"/>
      <c r="M50" s="48"/>
      <c r="O50" s="48"/>
      <c r="Q50" s="48"/>
      <c r="R50" s="45"/>
    </row>
    <row r="51" spans="1:18" s="46" customFormat="1">
      <c r="A51" s="45"/>
      <c r="C51" s="47"/>
      <c r="G51" s="48"/>
      <c r="I51" s="48"/>
      <c r="K51" s="48"/>
      <c r="L51" s="42"/>
      <c r="M51" s="48"/>
      <c r="O51" s="48"/>
      <c r="Q51" s="48"/>
      <c r="R51" s="45"/>
    </row>
    <row r="52" spans="1:18" s="46" customFormat="1">
      <c r="A52" s="45"/>
      <c r="C52" s="47"/>
      <c r="G52" s="48"/>
      <c r="I52" s="48"/>
      <c r="K52" s="48"/>
      <c r="L52" s="42"/>
      <c r="M52" s="48"/>
      <c r="O52" s="48"/>
      <c r="Q52" s="48"/>
      <c r="R52" s="45"/>
    </row>
    <row r="53" spans="1:18" s="46" customFormat="1">
      <c r="A53" s="45"/>
      <c r="C53" s="47"/>
      <c r="G53" s="48"/>
      <c r="I53" s="48"/>
      <c r="K53" s="48"/>
      <c r="L53" s="42"/>
      <c r="M53" s="48"/>
      <c r="O53" s="48"/>
      <c r="Q53" s="48"/>
      <c r="R53" s="45"/>
    </row>
    <row r="54" spans="1:18" s="46" customFormat="1">
      <c r="A54" s="45"/>
      <c r="C54" s="47"/>
      <c r="G54" s="48"/>
      <c r="I54" s="48"/>
      <c r="K54" s="48"/>
      <c r="L54" s="42"/>
      <c r="M54" s="48"/>
      <c r="O54" s="48"/>
      <c r="Q54" s="48"/>
      <c r="R54" s="45"/>
    </row>
    <row r="55" spans="1:18" s="46" customFormat="1">
      <c r="A55" s="45"/>
      <c r="C55" s="47"/>
      <c r="G55" s="48"/>
      <c r="I55" s="48"/>
      <c r="K55" s="48"/>
      <c r="L55" s="42"/>
      <c r="M55" s="48"/>
      <c r="O55" s="48"/>
      <c r="Q55" s="48"/>
      <c r="R55" s="45"/>
    </row>
    <row r="56" spans="1:18" s="46" customFormat="1">
      <c r="A56" s="45"/>
      <c r="C56" s="47"/>
      <c r="G56" s="48"/>
      <c r="I56" s="48"/>
      <c r="K56" s="48"/>
      <c r="L56" s="42"/>
      <c r="M56" s="48"/>
      <c r="O56" s="48"/>
      <c r="Q56" s="48"/>
      <c r="R56" s="45"/>
    </row>
    <row r="57" spans="1:18" s="46" customFormat="1">
      <c r="A57" s="45"/>
      <c r="C57" s="47"/>
      <c r="G57" s="48"/>
      <c r="I57" s="48"/>
      <c r="K57" s="48"/>
      <c r="L57" s="42"/>
      <c r="M57" s="48"/>
      <c r="O57" s="48"/>
      <c r="Q57" s="48"/>
      <c r="R57" s="45"/>
    </row>
    <row r="58" spans="1:18" s="46" customFormat="1">
      <c r="A58" s="45"/>
      <c r="C58" s="47"/>
      <c r="G58" s="48"/>
      <c r="I58" s="48"/>
      <c r="K58" s="48"/>
      <c r="L58" s="42"/>
      <c r="M58" s="48"/>
      <c r="O58" s="48"/>
      <c r="Q58" s="48"/>
      <c r="R58" s="45"/>
    </row>
    <row r="59" spans="1:18" s="46" customFormat="1">
      <c r="A59" s="45"/>
      <c r="C59" s="47"/>
      <c r="G59" s="48"/>
      <c r="I59" s="48"/>
      <c r="K59" s="48"/>
      <c r="L59" s="42"/>
      <c r="M59" s="48"/>
      <c r="O59" s="48"/>
      <c r="Q59" s="48"/>
      <c r="R59" s="45"/>
    </row>
    <row r="60" spans="1:18" s="46" customFormat="1">
      <c r="A60" s="45"/>
      <c r="C60" s="47"/>
      <c r="G60" s="48"/>
      <c r="I60" s="48"/>
      <c r="K60" s="48"/>
      <c r="L60" s="42"/>
      <c r="M60" s="48"/>
      <c r="O60" s="48"/>
      <c r="Q60" s="48"/>
      <c r="R60" s="45"/>
    </row>
    <row r="61" spans="1:18" s="46" customFormat="1">
      <c r="A61" s="45"/>
      <c r="C61" s="47"/>
      <c r="G61" s="48"/>
      <c r="I61" s="48"/>
      <c r="K61" s="48"/>
      <c r="L61" s="42"/>
      <c r="M61" s="48"/>
      <c r="O61" s="48"/>
      <c r="Q61" s="48"/>
      <c r="R61" s="45"/>
    </row>
    <row r="62" spans="1:18" s="46" customFormat="1">
      <c r="A62" s="45"/>
      <c r="C62" s="47"/>
      <c r="G62" s="48"/>
      <c r="I62" s="48"/>
      <c r="K62" s="48"/>
      <c r="L62" s="42"/>
      <c r="M62" s="48"/>
      <c r="O62" s="48"/>
      <c r="Q62" s="48"/>
      <c r="R62" s="45"/>
    </row>
    <row r="63" spans="1:18" s="46" customFormat="1">
      <c r="A63" s="45"/>
      <c r="C63" s="47"/>
      <c r="G63" s="48"/>
      <c r="I63" s="48"/>
      <c r="K63" s="48"/>
      <c r="L63" s="42"/>
      <c r="M63" s="48"/>
      <c r="O63" s="48"/>
      <c r="Q63" s="48"/>
      <c r="R63" s="45"/>
    </row>
    <row r="64" spans="1:18" s="46" customFormat="1">
      <c r="A64" s="45"/>
      <c r="C64" s="47"/>
      <c r="G64" s="48"/>
      <c r="I64" s="48"/>
      <c r="K64" s="48"/>
      <c r="L64" s="42"/>
      <c r="M64" s="48"/>
      <c r="O64" s="48"/>
      <c r="Q64" s="48"/>
      <c r="R64" s="45"/>
    </row>
    <row r="65" spans="1:18" s="46" customFormat="1">
      <c r="A65" s="45"/>
      <c r="C65" s="47"/>
      <c r="G65" s="48"/>
      <c r="I65" s="48"/>
      <c r="K65" s="48"/>
      <c r="L65" s="42"/>
      <c r="M65" s="48"/>
      <c r="O65" s="48"/>
      <c r="Q65" s="48"/>
      <c r="R65" s="45"/>
    </row>
    <row r="66" spans="1:18" s="46" customFormat="1">
      <c r="A66" s="45"/>
      <c r="C66" s="47"/>
      <c r="G66" s="48"/>
      <c r="I66" s="48"/>
      <c r="K66" s="48"/>
      <c r="L66" s="42"/>
      <c r="M66" s="48"/>
      <c r="O66" s="48"/>
      <c r="Q66" s="48"/>
      <c r="R66" s="45"/>
    </row>
    <row r="67" spans="1:18" s="46" customFormat="1">
      <c r="A67" s="45"/>
      <c r="C67" s="47"/>
      <c r="G67" s="48"/>
      <c r="I67" s="48"/>
      <c r="K67" s="48"/>
      <c r="L67" s="42"/>
      <c r="M67" s="48"/>
      <c r="O67" s="48"/>
      <c r="Q67" s="48"/>
      <c r="R67" s="45"/>
    </row>
    <row r="68" spans="1:18" s="46" customFormat="1">
      <c r="A68" s="45"/>
      <c r="C68" s="47"/>
      <c r="G68" s="48"/>
      <c r="I68" s="48"/>
      <c r="K68" s="48"/>
      <c r="L68" s="42"/>
      <c r="M68" s="48"/>
      <c r="O68" s="48"/>
      <c r="Q68" s="48"/>
      <c r="R68" s="45"/>
    </row>
    <row r="69" spans="1:18" s="46" customFormat="1">
      <c r="A69" s="45"/>
      <c r="C69" s="47"/>
      <c r="G69" s="48"/>
      <c r="I69" s="48"/>
      <c r="K69" s="48"/>
      <c r="L69" s="42"/>
      <c r="M69" s="48"/>
      <c r="O69" s="48"/>
      <c r="Q69" s="48"/>
      <c r="R69" s="45"/>
    </row>
    <row r="70" spans="1:18" s="46" customFormat="1">
      <c r="A70" s="45"/>
      <c r="C70" s="47"/>
      <c r="G70" s="48"/>
      <c r="I70" s="48"/>
      <c r="K70" s="48"/>
      <c r="L70" s="42"/>
      <c r="M70" s="48"/>
      <c r="O70" s="48"/>
      <c r="Q70" s="48"/>
      <c r="R70" s="45"/>
    </row>
    <row r="71" spans="1:18" s="46" customFormat="1">
      <c r="A71" s="45"/>
      <c r="C71" s="47"/>
      <c r="G71" s="48"/>
      <c r="I71" s="48"/>
      <c r="K71" s="48"/>
      <c r="L71" s="42"/>
      <c r="M71" s="48"/>
      <c r="O71" s="48"/>
      <c r="Q71" s="48"/>
      <c r="R71" s="45"/>
    </row>
    <row r="72" spans="1:18" s="46" customFormat="1">
      <c r="A72" s="45"/>
      <c r="C72" s="47"/>
      <c r="G72" s="48"/>
      <c r="I72" s="48"/>
      <c r="K72" s="48"/>
      <c r="L72" s="42"/>
      <c r="M72" s="48"/>
      <c r="O72" s="48"/>
      <c r="Q72" s="48"/>
      <c r="R72" s="45"/>
    </row>
    <row r="73" spans="1:18" s="46" customFormat="1">
      <c r="A73" s="45"/>
      <c r="C73" s="47"/>
      <c r="G73" s="48"/>
      <c r="K73" s="48"/>
      <c r="L73" s="42"/>
      <c r="M73" s="48"/>
      <c r="O73" s="48"/>
      <c r="Q73" s="48"/>
      <c r="R73" s="45"/>
    </row>
    <row r="74" spans="1:18" s="46" customFormat="1">
      <c r="A74" s="45"/>
      <c r="C74" s="47"/>
      <c r="G74" s="48"/>
      <c r="K74" s="48"/>
      <c r="L74" s="42"/>
      <c r="M74" s="48"/>
      <c r="O74" s="48"/>
      <c r="Q74" s="48"/>
      <c r="R74" s="45"/>
    </row>
    <row r="75" spans="1:18" s="46" customFormat="1">
      <c r="A75" s="45"/>
      <c r="C75" s="47"/>
      <c r="G75" s="48"/>
      <c r="K75" s="48"/>
      <c r="L75" s="42"/>
      <c r="M75" s="48"/>
      <c r="O75" s="48"/>
      <c r="Q75" s="48"/>
      <c r="R75" s="45"/>
    </row>
    <row r="76" spans="1:18" s="46" customFormat="1">
      <c r="A76" s="45"/>
      <c r="C76" s="47"/>
      <c r="G76" s="48"/>
      <c r="K76" s="48"/>
      <c r="L76" s="42"/>
      <c r="M76" s="48"/>
      <c r="O76" s="48"/>
      <c r="Q76" s="48"/>
      <c r="R76" s="45"/>
    </row>
    <row r="77" spans="1:18" s="46" customFormat="1">
      <c r="A77" s="45"/>
      <c r="C77" s="47"/>
      <c r="G77" s="48"/>
      <c r="K77" s="48"/>
      <c r="L77" s="42"/>
      <c r="M77" s="48"/>
      <c r="O77" s="48"/>
      <c r="Q77" s="48"/>
      <c r="R77" s="45"/>
    </row>
    <row r="78" spans="1:18" s="46" customFormat="1">
      <c r="A78" s="45"/>
      <c r="C78" s="47"/>
      <c r="G78" s="48"/>
      <c r="K78" s="48"/>
      <c r="L78" s="42"/>
      <c r="M78" s="48"/>
      <c r="O78" s="48"/>
      <c r="Q78" s="48"/>
      <c r="R78" s="45"/>
    </row>
    <row r="79" spans="1:18" s="46" customFormat="1">
      <c r="A79" s="45"/>
      <c r="C79" s="47"/>
      <c r="G79" s="48"/>
      <c r="K79" s="48"/>
      <c r="L79" s="42"/>
      <c r="M79" s="48"/>
      <c r="O79" s="48"/>
      <c r="Q79" s="48"/>
      <c r="R79" s="45"/>
    </row>
    <row r="80" spans="1:18" s="46" customFormat="1">
      <c r="A80" s="45"/>
      <c r="C80" s="47"/>
      <c r="G80" s="48"/>
      <c r="K80" s="48"/>
      <c r="L80" s="42"/>
      <c r="M80" s="48"/>
      <c r="O80" s="48"/>
      <c r="Q80" s="48"/>
      <c r="R80" s="45"/>
    </row>
    <row r="81" spans="1:18" s="46" customFormat="1">
      <c r="A81" s="45"/>
      <c r="C81" s="47"/>
      <c r="G81" s="48"/>
      <c r="K81" s="48"/>
      <c r="L81" s="42"/>
      <c r="M81" s="48"/>
      <c r="O81" s="48"/>
      <c r="Q81" s="48"/>
      <c r="R81" s="45"/>
    </row>
    <row r="82" spans="1:18" s="46" customFormat="1">
      <c r="A82" s="45"/>
      <c r="C82" s="47"/>
      <c r="G82" s="48"/>
      <c r="K82" s="48"/>
      <c r="L82" s="42"/>
      <c r="M82" s="48"/>
      <c r="O82" s="48"/>
      <c r="Q82" s="48"/>
      <c r="R82" s="45"/>
    </row>
    <row r="83" spans="1:18" s="46" customFormat="1">
      <c r="A83" s="45"/>
      <c r="C83" s="47"/>
      <c r="G83" s="48"/>
      <c r="K83" s="48"/>
      <c r="L83" s="42"/>
      <c r="M83" s="48"/>
      <c r="O83" s="48"/>
      <c r="Q83" s="48"/>
      <c r="R83" s="45"/>
    </row>
    <row r="84" spans="1:18" s="46" customFormat="1">
      <c r="A84" s="45"/>
      <c r="C84" s="47"/>
      <c r="G84" s="48"/>
      <c r="K84" s="48"/>
      <c r="L84" s="42"/>
      <c r="M84" s="48"/>
      <c r="O84" s="48"/>
      <c r="Q84" s="48"/>
      <c r="R84" s="45"/>
    </row>
    <row r="85" spans="1:18" s="46" customFormat="1">
      <c r="A85" s="45"/>
      <c r="C85" s="47"/>
      <c r="G85" s="48"/>
      <c r="K85" s="48"/>
      <c r="L85" s="42"/>
      <c r="M85" s="48"/>
      <c r="O85" s="48"/>
      <c r="Q85" s="48"/>
      <c r="R85" s="45"/>
    </row>
    <row r="86" spans="1:18" s="46" customFormat="1">
      <c r="A86" s="45"/>
      <c r="C86" s="47"/>
      <c r="G86" s="48"/>
      <c r="K86" s="48"/>
      <c r="L86" s="42"/>
      <c r="M86" s="48"/>
      <c r="O86" s="48"/>
      <c r="Q86" s="48"/>
      <c r="R86" s="45"/>
    </row>
    <row r="87" spans="1:18" s="46" customFormat="1">
      <c r="A87" s="45"/>
      <c r="C87" s="47"/>
      <c r="G87" s="48"/>
      <c r="K87" s="48"/>
      <c r="L87" s="42"/>
      <c r="M87" s="48"/>
      <c r="O87" s="48"/>
      <c r="Q87" s="48"/>
      <c r="R87" s="45"/>
    </row>
    <row r="88" spans="1:18" s="46" customFormat="1">
      <c r="A88" s="45"/>
      <c r="C88" s="47"/>
      <c r="G88" s="48"/>
      <c r="K88" s="48"/>
      <c r="L88" s="42"/>
      <c r="M88" s="48"/>
      <c r="O88" s="48"/>
      <c r="Q88" s="48"/>
      <c r="R88" s="45"/>
    </row>
    <row r="89" spans="1:18" s="46" customFormat="1">
      <c r="A89" s="45"/>
      <c r="C89" s="47"/>
      <c r="G89" s="48"/>
      <c r="K89" s="48"/>
      <c r="L89" s="42"/>
      <c r="M89" s="48"/>
      <c r="O89" s="48"/>
      <c r="Q89" s="48"/>
      <c r="R89" s="45"/>
    </row>
    <row r="90" spans="1:18" s="46" customFormat="1">
      <c r="A90" s="45"/>
      <c r="C90" s="47"/>
      <c r="G90" s="48"/>
      <c r="K90" s="48"/>
      <c r="L90" s="42"/>
      <c r="M90" s="48"/>
      <c r="O90" s="48"/>
      <c r="Q90" s="48"/>
      <c r="R90" s="45"/>
    </row>
    <row r="91" spans="1:18" s="46" customFormat="1">
      <c r="A91" s="45"/>
      <c r="C91" s="47"/>
      <c r="G91" s="48"/>
      <c r="K91" s="48"/>
      <c r="L91" s="42"/>
      <c r="M91" s="48"/>
      <c r="O91" s="48"/>
      <c r="Q91" s="48"/>
      <c r="R91" s="45"/>
    </row>
    <row r="92" spans="1:18" s="46" customFormat="1">
      <c r="A92" s="45"/>
      <c r="C92" s="47"/>
      <c r="G92" s="48"/>
      <c r="K92" s="48"/>
      <c r="L92" s="42"/>
      <c r="M92" s="48"/>
      <c r="O92" s="48"/>
      <c r="Q92" s="48"/>
      <c r="R92" s="45"/>
    </row>
    <row r="93" spans="1:18" s="46" customFormat="1">
      <c r="A93" s="45"/>
      <c r="C93" s="47"/>
      <c r="G93" s="48"/>
      <c r="K93" s="48"/>
      <c r="L93" s="42"/>
      <c r="M93" s="48"/>
      <c r="O93" s="48"/>
      <c r="Q93" s="48"/>
      <c r="R93" s="45"/>
    </row>
    <row r="94" spans="1:18" s="46" customFormat="1">
      <c r="A94" s="45"/>
      <c r="C94" s="47"/>
      <c r="G94" s="48"/>
      <c r="K94" s="48"/>
      <c r="L94" s="42"/>
      <c r="M94" s="48"/>
      <c r="O94" s="48"/>
      <c r="Q94" s="48"/>
      <c r="R94" s="45"/>
    </row>
    <row r="95" spans="1:18" s="46" customFormat="1">
      <c r="A95" s="45"/>
      <c r="C95" s="47"/>
      <c r="G95" s="48"/>
      <c r="K95" s="48"/>
      <c r="L95" s="42"/>
      <c r="M95" s="48"/>
      <c r="O95" s="48"/>
      <c r="Q95" s="48"/>
      <c r="R95" s="45"/>
    </row>
    <row r="96" spans="1:18" s="46" customFormat="1">
      <c r="A96" s="45"/>
      <c r="C96" s="47"/>
      <c r="G96" s="48"/>
      <c r="K96" s="48"/>
      <c r="L96" s="42"/>
      <c r="M96" s="48"/>
      <c r="O96" s="48"/>
      <c r="Q96" s="48"/>
      <c r="R96" s="45"/>
    </row>
    <row r="97" spans="1:18" s="46" customFormat="1">
      <c r="A97" s="45"/>
      <c r="C97" s="47"/>
      <c r="G97" s="48"/>
      <c r="K97" s="48"/>
      <c r="L97" s="42"/>
      <c r="M97" s="48"/>
      <c r="O97" s="48"/>
      <c r="Q97" s="48"/>
      <c r="R97" s="45"/>
    </row>
    <row r="98" spans="1:18" s="46" customFormat="1">
      <c r="A98" s="45"/>
      <c r="C98" s="47"/>
      <c r="G98" s="48"/>
      <c r="K98" s="48"/>
      <c r="L98" s="42"/>
      <c r="M98" s="48"/>
      <c r="O98" s="48"/>
      <c r="Q98" s="48"/>
      <c r="R98" s="45"/>
    </row>
    <row r="99" spans="1:18" s="46" customFormat="1">
      <c r="A99" s="45"/>
      <c r="C99" s="47"/>
      <c r="G99" s="48"/>
      <c r="K99" s="48"/>
      <c r="L99" s="42"/>
      <c r="M99" s="48"/>
      <c r="O99" s="48"/>
      <c r="Q99" s="48"/>
      <c r="R99" s="45"/>
    </row>
    <row r="100" spans="1:18" s="46" customFormat="1">
      <c r="A100" s="45"/>
      <c r="C100" s="47"/>
      <c r="G100" s="48"/>
      <c r="K100" s="48"/>
      <c r="L100" s="42"/>
      <c r="M100" s="48"/>
      <c r="O100" s="48"/>
      <c r="Q100" s="48"/>
      <c r="R100" s="45"/>
    </row>
    <row r="101" spans="1:18" s="46" customFormat="1">
      <c r="A101" s="45"/>
      <c r="C101" s="47"/>
      <c r="G101" s="48"/>
      <c r="K101" s="48"/>
      <c r="L101" s="42"/>
      <c r="M101" s="48"/>
      <c r="O101" s="48"/>
      <c r="Q101" s="48"/>
      <c r="R101" s="45"/>
    </row>
    <row r="102" spans="1:18" s="46" customFormat="1">
      <c r="A102" s="45"/>
      <c r="C102" s="47"/>
      <c r="G102" s="48"/>
      <c r="K102" s="48"/>
      <c r="L102" s="42"/>
      <c r="M102" s="48"/>
      <c r="O102" s="48"/>
      <c r="Q102" s="48"/>
      <c r="R102" s="45"/>
    </row>
    <row r="103" spans="1:18" s="46" customFormat="1">
      <c r="A103" s="45"/>
      <c r="C103" s="47"/>
      <c r="G103" s="48"/>
      <c r="K103" s="48"/>
      <c r="L103" s="42"/>
      <c r="M103" s="48"/>
      <c r="O103" s="48"/>
      <c r="Q103" s="48"/>
      <c r="R103" s="45"/>
    </row>
    <row r="104" spans="1:18" s="46" customFormat="1">
      <c r="A104" s="45"/>
      <c r="C104" s="47"/>
      <c r="G104" s="48"/>
      <c r="K104" s="48"/>
      <c r="L104" s="42"/>
      <c r="M104" s="48"/>
      <c r="O104" s="48"/>
      <c r="Q104" s="48"/>
      <c r="R104" s="45"/>
    </row>
    <row r="105" spans="1:18" s="46" customFormat="1">
      <c r="A105" s="45"/>
      <c r="C105" s="47"/>
      <c r="G105" s="48"/>
      <c r="K105" s="48"/>
      <c r="L105" s="42"/>
      <c r="M105" s="48"/>
      <c r="O105" s="48"/>
      <c r="Q105" s="48"/>
      <c r="R105" s="45"/>
    </row>
    <row r="106" spans="1:18" s="46" customFormat="1">
      <c r="A106" s="45"/>
      <c r="C106" s="47"/>
      <c r="G106" s="48"/>
      <c r="K106" s="48"/>
      <c r="L106" s="42"/>
      <c r="M106" s="48"/>
      <c r="O106" s="48"/>
      <c r="Q106" s="48"/>
      <c r="R106" s="45"/>
    </row>
    <row r="107" spans="1:18" s="46" customFormat="1">
      <c r="A107" s="45"/>
      <c r="C107" s="47"/>
      <c r="G107" s="48"/>
      <c r="K107" s="48"/>
      <c r="L107" s="42"/>
      <c r="M107" s="48"/>
      <c r="O107" s="48"/>
      <c r="Q107" s="48"/>
      <c r="R107" s="45"/>
    </row>
    <row r="108" spans="1:18" s="46" customFormat="1">
      <c r="A108" s="45"/>
      <c r="C108" s="47"/>
      <c r="G108" s="48"/>
      <c r="K108" s="48"/>
      <c r="L108" s="42"/>
      <c r="M108" s="48"/>
      <c r="O108" s="48"/>
      <c r="Q108" s="48"/>
      <c r="R108" s="45"/>
    </row>
    <row r="109" spans="1:18" s="46" customFormat="1">
      <c r="A109" s="45"/>
      <c r="C109" s="47"/>
      <c r="G109" s="48"/>
      <c r="K109" s="48"/>
      <c r="L109" s="42"/>
      <c r="M109" s="48"/>
      <c r="O109" s="48"/>
      <c r="Q109" s="48"/>
      <c r="R109" s="45"/>
    </row>
    <row r="110" spans="1:18" s="46" customFormat="1">
      <c r="A110" s="45"/>
      <c r="C110" s="47"/>
      <c r="G110" s="48"/>
      <c r="K110" s="48"/>
      <c r="L110" s="42"/>
      <c r="M110" s="48"/>
      <c r="O110" s="48"/>
      <c r="Q110" s="48"/>
      <c r="R110" s="45"/>
    </row>
    <row r="111" spans="1:18" s="46" customFormat="1">
      <c r="A111" s="45"/>
      <c r="C111" s="47"/>
      <c r="G111" s="48"/>
      <c r="K111" s="48"/>
      <c r="L111" s="42"/>
      <c r="M111" s="48"/>
      <c r="O111" s="48"/>
      <c r="Q111" s="48"/>
      <c r="R111" s="45"/>
    </row>
    <row r="112" spans="1:18" s="46" customFormat="1">
      <c r="A112" s="45"/>
      <c r="C112" s="47"/>
      <c r="G112" s="48"/>
      <c r="K112" s="48"/>
      <c r="L112" s="42"/>
      <c r="M112" s="48"/>
      <c r="O112" s="48"/>
      <c r="Q112" s="48"/>
      <c r="R112" s="45"/>
    </row>
    <row r="113" spans="1:18" s="46" customFormat="1">
      <c r="A113" s="45"/>
      <c r="C113" s="47"/>
      <c r="G113" s="48"/>
      <c r="K113" s="48"/>
      <c r="L113" s="42"/>
      <c r="M113" s="48"/>
      <c r="O113" s="48"/>
      <c r="Q113" s="48"/>
      <c r="R113" s="45"/>
    </row>
    <row r="114" spans="1:18" s="46" customFormat="1">
      <c r="A114" s="45"/>
      <c r="C114" s="47"/>
      <c r="G114" s="48"/>
      <c r="K114" s="48"/>
      <c r="L114" s="42"/>
      <c r="M114" s="48"/>
      <c r="O114" s="48"/>
      <c r="Q114" s="48"/>
      <c r="R114" s="45"/>
    </row>
    <row r="115" spans="1:18" s="46" customFormat="1">
      <c r="A115" s="45"/>
      <c r="C115" s="47"/>
      <c r="G115" s="48"/>
      <c r="K115" s="48"/>
      <c r="L115" s="42"/>
      <c r="M115" s="48"/>
      <c r="O115" s="48"/>
      <c r="Q115" s="48"/>
      <c r="R115" s="45"/>
    </row>
    <row r="116" spans="1:18" s="46" customFormat="1">
      <c r="A116" s="45"/>
      <c r="C116" s="47"/>
      <c r="G116" s="48"/>
      <c r="K116" s="48"/>
      <c r="L116" s="42"/>
      <c r="M116" s="48"/>
      <c r="O116" s="48"/>
      <c r="Q116" s="48"/>
      <c r="R116" s="45"/>
    </row>
    <row r="117" spans="1:18" s="46" customFormat="1">
      <c r="A117" s="45"/>
      <c r="C117" s="47"/>
      <c r="G117" s="48"/>
      <c r="K117" s="48"/>
      <c r="L117" s="42"/>
      <c r="M117" s="48"/>
      <c r="O117" s="48"/>
      <c r="Q117" s="48"/>
      <c r="R117" s="45"/>
    </row>
    <row r="118" spans="1:18" s="46" customFormat="1">
      <c r="A118" s="45"/>
      <c r="C118" s="47"/>
      <c r="G118" s="48"/>
      <c r="K118" s="48"/>
      <c r="L118" s="42"/>
      <c r="M118" s="48"/>
      <c r="O118" s="48"/>
      <c r="Q118" s="48"/>
      <c r="R118" s="45"/>
    </row>
    <row r="119" spans="1:18" s="46" customFormat="1">
      <c r="A119" s="45"/>
      <c r="C119" s="47"/>
      <c r="G119" s="48"/>
      <c r="K119" s="48"/>
      <c r="L119" s="42"/>
      <c r="M119" s="48"/>
      <c r="O119" s="48"/>
      <c r="Q119" s="48"/>
      <c r="R119" s="45"/>
    </row>
    <row r="120" spans="1:18" s="46" customFormat="1">
      <c r="A120" s="45"/>
      <c r="C120" s="47"/>
      <c r="G120" s="48"/>
      <c r="K120" s="48"/>
      <c r="L120" s="42"/>
      <c r="M120" s="48"/>
      <c r="O120" s="48"/>
      <c r="Q120" s="48"/>
      <c r="R120" s="45"/>
    </row>
    <row r="121" spans="1:18" s="46" customFormat="1">
      <c r="A121" s="45"/>
      <c r="C121" s="47"/>
      <c r="G121" s="48"/>
      <c r="K121" s="48"/>
      <c r="L121" s="42"/>
      <c r="M121" s="48"/>
      <c r="O121" s="48"/>
      <c r="Q121" s="48"/>
      <c r="R121" s="45"/>
    </row>
    <row r="122" spans="1:18" s="46" customFormat="1">
      <c r="A122" s="45"/>
      <c r="C122" s="47"/>
      <c r="G122" s="48"/>
      <c r="K122" s="48"/>
      <c r="L122" s="42"/>
      <c r="M122" s="48"/>
      <c r="O122" s="48"/>
      <c r="Q122" s="48"/>
      <c r="R122" s="45"/>
    </row>
    <row r="123" spans="1:18" s="46" customFormat="1">
      <c r="A123" s="45"/>
      <c r="C123" s="47"/>
      <c r="G123" s="48"/>
      <c r="K123" s="48"/>
      <c r="L123" s="42"/>
      <c r="M123" s="48"/>
      <c r="O123" s="48"/>
      <c r="Q123" s="48"/>
      <c r="R123" s="45"/>
    </row>
    <row r="124" spans="1:18" s="46" customFormat="1">
      <c r="A124" s="45"/>
      <c r="C124" s="47"/>
      <c r="G124" s="48"/>
      <c r="K124" s="48"/>
      <c r="L124" s="42"/>
      <c r="M124" s="48"/>
      <c r="O124" s="48"/>
      <c r="Q124" s="48"/>
      <c r="R124" s="45"/>
    </row>
    <row r="125" spans="1:18" s="46" customFormat="1">
      <c r="A125" s="45"/>
      <c r="C125" s="47"/>
      <c r="G125" s="48"/>
      <c r="K125" s="48"/>
      <c r="L125" s="42"/>
      <c r="M125" s="48"/>
      <c r="O125" s="48"/>
      <c r="Q125" s="48"/>
      <c r="R125" s="45"/>
    </row>
    <row r="126" spans="1:18" s="46" customFormat="1">
      <c r="A126" s="45"/>
      <c r="C126" s="47"/>
      <c r="G126" s="48"/>
      <c r="K126" s="48"/>
      <c r="L126" s="42"/>
      <c r="M126" s="48"/>
      <c r="O126" s="48"/>
      <c r="Q126" s="48"/>
      <c r="R126" s="45"/>
    </row>
    <row r="127" spans="1:18" s="46" customFormat="1">
      <c r="A127" s="45"/>
      <c r="C127" s="47"/>
      <c r="G127" s="48"/>
      <c r="K127" s="48"/>
      <c r="L127" s="42"/>
      <c r="M127" s="48"/>
      <c r="O127" s="48"/>
      <c r="Q127" s="48"/>
      <c r="R127" s="45"/>
    </row>
    <row r="128" spans="1:18" s="46" customFormat="1">
      <c r="A128" s="45"/>
      <c r="C128" s="47"/>
      <c r="G128" s="48"/>
      <c r="K128" s="48"/>
      <c r="L128" s="42"/>
      <c r="M128" s="48"/>
      <c r="O128" s="48"/>
      <c r="Q128" s="48"/>
      <c r="R128" s="45"/>
    </row>
    <row r="129" spans="1:18" s="46" customFormat="1">
      <c r="A129" s="45"/>
      <c r="C129" s="47"/>
      <c r="G129" s="48"/>
      <c r="K129" s="48"/>
      <c r="L129" s="42"/>
      <c r="M129" s="48"/>
      <c r="O129" s="48"/>
      <c r="Q129" s="48"/>
      <c r="R129" s="45"/>
    </row>
    <row r="130" spans="1:18" s="46" customFormat="1">
      <c r="A130" s="45"/>
      <c r="C130" s="47"/>
      <c r="G130" s="48"/>
      <c r="K130" s="48"/>
      <c r="L130" s="42"/>
      <c r="M130" s="48"/>
      <c r="O130" s="48"/>
      <c r="Q130" s="48"/>
      <c r="R130" s="45"/>
    </row>
    <row r="131" spans="1:18" s="46" customFormat="1">
      <c r="A131" s="45"/>
      <c r="C131" s="47"/>
      <c r="G131" s="48"/>
      <c r="K131" s="48"/>
      <c r="L131" s="42"/>
      <c r="M131" s="48"/>
      <c r="O131" s="48"/>
      <c r="Q131" s="48"/>
      <c r="R131" s="45"/>
    </row>
    <row r="132" spans="1:18" s="46" customFormat="1">
      <c r="A132" s="45"/>
      <c r="C132" s="47"/>
      <c r="G132" s="48"/>
      <c r="K132" s="48"/>
      <c r="L132" s="42"/>
      <c r="M132" s="48"/>
      <c r="O132" s="48"/>
      <c r="Q132" s="48"/>
      <c r="R132" s="45"/>
    </row>
    <row r="133" spans="1:18" s="46" customFormat="1">
      <c r="A133" s="45"/>
      <c r="C133" s="47"/>
      <c r="G133" s="48"/>
      <c r="K133" s="48"/>
      <c r="L133" s="42"/>
      <c r="M133" s="48"/>
      <c r="O133" s="48"/>
      <c r="Q133" s="48"/>
      <c r="R133" s="45"/>
    </row>
    <row r="134" spans="1:18" s="46" customFormat="1">
      <c r="A134" s="45"/>
      <c r="C134" s="47"/>
      <c r="G134" s="48"/>
      <c r="K134" s="48"/>
      <c r="L134" s="42"/>
      <c r="M134" s="48"/>
      <c r="O134" s="48"/>
      <c r="Q134" s="48"/>
      <c r="R134" s="45"/>
    </row>
    <row r="135" spans="1:18" s="46" customFormat="1">
      <c r="A135" s="45"/>
      <c r="C135" s="47"/>
      <c r="G135" s="48"/>
      <c r="K135" s="48"/>
      <c r="L135" s="42"/>
      <c r="M135" s="48"/>
      <c r="O135" s="48"/>
      <c r="Q135" s="48"/>
      <c r="R135" s="45"/>
    </row>
    <row r="136" spans="1:18" s="46" customFormat="1">
      <c r="A136" s="45"/>
      <c r="C136" s="47"/>
      <c r="G136" s="48"/>
      <c r="K136" s="48"/>
      <c r="L136" s="42"/>
      <c r="M136" s="48"/>
      <c r="O136" s="48"/>
      <c r="Q136" s="48"/>
      <c r="R136" s="45"/>
    </row>
    <row r="137" spans="1:18" s="46" customFormat="1">
      <c r="A137" s="45"/>
      <c r="C137" s="47"/>
      <c r="G137" s="48"/>
      <c r="K137" s="48"/>
      <c r="L137" s="42"/>
      <c r="M137" s="48"/>
      <c r="O137" s="48"/>
      <c r="Q137" s="48"/>
      <c r="R137" s="45"/>
    </row>
    <row r="138" spans="1:18" s="46" customFormat="1">
      <c r="A138" s="45"/>
      <c r="C138" s="47"/>
      <c r="G138" s="48"/>
      <c r="K138" s="48"/>
      <c r="L138" s="42"/>
      <c r="M138" s="48"/>
      <c r="O138" s="48"/>
      <c r="Q138" s="48"/>
      <c r="R138" s="45"/>
    </row>
    <row r="139" spans="1:18" s="46" customFormat="1">
      <c r="A139" s="45"/>
      <c r="C139" s="47"/>
      <c r="G139" s="48"/>
      <c r="K139" s="48"/>
      <c r="L139" s="42"/>
      <c r="M139" s="48"/>
      <c r="O139" s="48"/>
      <c r="Q139" s="48"/>
      <c r="R139" s="45"/>
    </row>
    <row r="140" spans="1:18" s="46" customFormat="1">
      <c r="A140" s="45"/>
      <c r="C140" s="47"/>
      <c r="G140" s="48"/>
      <c r="K140" s="48"/>
      <c r="L140" s="42"/>
      <c r="M140" s="48"/>
      <c r="O140" s="48"/>
      <c r="Q140" s="48"/>
      <c r="R140" s="45"/>
    </row>
    <row r="141" spans="1:18" s="46" customFormat="1">
      <c r="A141" s="45"/>
      <c r="C141" s="47"/>
      <c r="G141" s="48"/>
      <c r="K141" s="48"/>
      <c r="L141" s="42"/>
      <c r="M141" s="48"/>
      <c r="O141" s="48"/>
      <c r="Q141" s="48"/>
      <c r="R141" s="45"/>
    </row>
    <row r="142" spans="1:18" s="46" customFormat="1">
      <c r="A142" s="45"/>
      <c r="C142" s="47"/>
      <c r="G142" s="48"/>
      <c r="K142" s="48"/>
      <c r="L142" s="42"/>
      <c r="M142" s="48"/>
      <c r="O142" s="48"/>
      <c r="Q142" s="48"/>
      <c r="R142" s="45"/>
    </row>
    <row r="143" spans="1:18" s="46" customFormat="1">
      <c r="A143" s="45"/>
      <c r="C143" s="47"/>
      <c r="G143" s="48"/>
      <c r="K143" s="48"/>
      <c r="L143" s="42"/>
      <c r="M143" s="48"/>
      <c r="O143" s="48"/>
      <c r="Q143" s="48"/>
      <c r="R143" s="45"/>
    </row>
    <row r="144" spans="1:18" s="46" customFormat="1">
      <c r="A144" s="45"/>
      <c r="C144" s="47"/>
      <c r="G144" s="48"/>
      <c r="K144" s="48"/>
      <c r="L144" s="42"/>
      <c r="M144" s="48"/>
      <c r="O144" s="48"/>
      <c r="Q144" s="48"/>
      <c r="R144" s="45"/>
    </row>
    <row r="145" spans="1:18" s="46" customFormat="1">
      <c r="A145" s="45"/>
      <c r="C145" s="47"/>
      <c r="G145" s="48"/>
      <c r="K145" s="48"/>
      <c r="L145" s="42"/>
      <c r="M145" s="48"/>
      <c r="O145" s="48"/>
      <c r="Q145" s="48"/>
      <c r="R145" s="45"/>
    </row>
    <row r="146" spans="1:18" s="46" customFormat="1">
      <c r="A146" s="45"/>
      <c r="C146" s="47"/>
      <c r="G146" s="48"/>
      <c r="K146" s="48"/>
      <c r="L146" s="42"/>
      <c r="M146" s="48"/>
      <c r="O146" s="48"/>
      <c r="Q146" s="48"/>
      <c r="R146" s="45"/>
    </row>
    <row r="147" spans="1:18" s="46" customFormat="1">
      <c r="A147" s="45"/>
      <c r="C147" s="47"/>
      <c r="G147" s="48"/>
      <c r="K147" s="48"/>
      <c r="L147" s="42"/>
      <c r="M147" s="48"/>
      <c r="O147" s="48"/>
      <c r="Q147" s="48"/>
      <c r="R147" s="45"/>
    </row>
    <row r="148" spans="1:18" s="46" customFormat="1">
      <c r="A148" s="45"/>
      <c r="C148" s="47"/>
      <c r="G148" s="48"/>
      <c r="K148" s="48"/>
      <c r="L148" s="42"/>
      <c r="M148" s="48"/>
      <c r="O148" s="48"/>
      <c r="Q148" s="48"/>
      <c r="R148" s="45"/>
    </row>
    <row r="149" spans="1:18" s="46" customFormat="1">
      <c r="A149" s="45"/>
      <c r="C149" s="47"/>
      <c r="G149" s="48"/>
      <c r="K149" s="48"/>
      <c r="L149" s="42"/>
      <c r="M149" s="48"/>
      <c r="O149" s="48"/>
      <c r="Q149" s="48"/>
      <c r="R149" s="45"/>
    </row>
    <row r="150" spans="1:18" s="46" customFormat="1">
      <c r="A150" s="45"/>
      <c r="C150" s="47"/>
      <c r="G150" s="48"/>
      <c r="K150" s="48"/>
      <c r="L150" s="42"/>
      <c r="M150" s="48"/>
      <c r="O150" s="48"/>
      <c r="Q150" s="48"/>
      <c r="R150" s="45"/>
    </row>
    <row r="151" spans="1:18" s="46" customFormat="1">
      <c r="A151" s="45"/>
      <c r="C151" s="47"/>
      <c r="G151" s="48"/>
      <c r="K151" s="48"/>
      <c r="L151" s="42"/>
      <c r="M151" s="48"/>
      <c r="O151" s="48"/>
      <c r="Q151" s="48"/>
      <c r="R151" s="45"/>
    </row>
    <row r="152" spans="1:18" s="46" customFormat="1">
      <c r="A152" s="45"/>
      <c r="C152" s="47"/>
      <c r="G152" s="48"/>
      <c r="K152" s="48"/>
      <c r="L152" s="42"/>
      <c r="M152" s="48"/>
      <c r="O152" s="48"/>
      <c r="Q152" s="48"/>
      <c r="R152" s="45"/>
    </row>
    <row r="153" spans="1:18" s="46" customFormat="1">
      <c r="A153" s="45"/>
      <c r="C153" s="47"/>
      <c r="G153" s="48"/>
      <c r="K153" s="48"/>
      <c r="L153" s="42"/>
      <c r="M153" s="48"/>
      <c r="O153" s="48"/>
      <c r="Q153" s="48"/>
      <c r="R153" s="45"/>
    </row>
    <row r="154" spans="1:18" s="46" customFormat="1">
      <c r="A154" s="45"/>
      <c r="C154" s="47"/>
      <c r="G154" s="48"/>
      <c r="K154" s="48"/>
      <c r="L154" s="42"/>
      <c r="M154" s="48"/>
      <c r="O154" s="48"/>
      <c r="Q154" s="48"/>
      <c r="R154" s="45"/>
    </row>
    <row r="155" spans="1:18" s="46" customFormat="1">
      <c r="A155" s="45"/>
      <c r="C155" s="47"/>
      <c r="G155" s="48"/>
      <c r="K155" s="48"/>
      <c r="L155" s="42"/>
      <c r="M155" s="48"/>
      <c r="O155" s="48"/>
      <c r="Q155" s="48"/>
      <c r="R155" s="45"/>
    </row>
    <row r="156" spans="1:18" s="46" customFormat="1">
      <c r="A156" s="45"/>
      <c r="C156" s="47"/>
      <c r="G156" s="48"/>
      <c r="K156" s="48"/>
      <c r="L156" s="42"/>
      <c r="M156" s="48"/>
      <c r="O156" s="48"/>
      <c r="Q156" s="48"/>
      <c r="R156" s="45"/>
    </row>
    <row r="157" spans="1:18" s="46" customFormat="1">
      <c r="A157" s="45"/>
      <c r="C157" s="47"/>
      <c r="G157" s="48"/>
      <c r="K157" s="48"/>
      <c r="L157" s="42"/>
      <c r="M157" s="48"/>
      <c r="O157" s="48"/>
      <c r="Q157" s="48"/>
      <c r="R157" s="45"/>
    </row>
    <row r="158" spans="1:18" s="46" customFormat="1">
      <c r="A158" s="45"/>
      <c r="C158" s="47"/>
      <c r="G158" s="48"/>
      <c r="K158" s="48"/>
      <c r="L158" s="42"/>
      <c r="M158" s="48"/>
      <c r="O158" s="48"/>
      <c r="Q158" s="48"/>
      <c r="R158" s="45"/>
    </row>
    <row r="159" spans="1:18" s="46" customFormat="1">
      <c r="A159" s="45"/>
      <c r="C159" s="47"/>
      <c r="G159" s="48"/>
      <c r="K159" s="48"/>
      <c r="L159" s="42"/>
      <c r="M159" s="48"/>
      <c r="O159" s="48"/>
      <c r="Q159" s="48"/>
      <c r="R159" s="45"/>
    </row>
    <row r="160" spans="1:18" s="46" customFormat="1">
      <c r="A160" s="45"/>
      <c r="C160" s="47"/>
      <c r="G160" s="48"/>
      <c r="K160" s="48"/>
      <c r="L160" s="42"/>
      <c r="M160" s="48"/>
      <c r="O160" s="48"/>
      <c r="Q160" s="48"/>
      <c r="R160" s="45"/>
    </row>
    <row r="161" spans="1:18" s="46" customFormat="1">
      <c r="A161" s="45"/>
      <c r="C161" s="47"/>
      <c r="G161" s="48"/>
      <c r="K161" s="48"/>
      <c r="L161" s="42"/>
      <c r="M161" s="48"/>
      <c r="O161" s="48"/>
      <c r="Q161" s="48"/>
      <c r="R161" s="45"/>
    </row>
    <row r="162" spans="1:18" s="46" customFormat="1">
      <c r="A162" s="45"/>
      <c r="C162" s="47"/>
      <c r="G162" s="48"/>
      <c r="K162" s="48"/>
      <c r="L162" s="42"/>
      <c r="M162" s="48"/>
      <c r="O162" s="48"/>
      <c r="Q162" s="48"/>
      <c r="R162" s="45"/>
    </row>
    <row r="163" spans="1:18" s="46" customFormat="1">
      <c r="A163" s="45"/>
      <c r="C163" s="47"/>
      <c r="G163" s="48"/>
      <c r="K163" s="48"/>
      <c r="L163" s="42"/>
      <c r="M163" s="48"/>
      <c r="O163" s="48"/>
      <c r="Q163" s="48"/>
      <c r="R163" s="45"/>
    </row>
    <row r="164" spans="1:18" s="46" customFormat="1">
      <c r="A164" s="45"/>
      <c r="C164" s="47"/>
      <c r="G164" s="48"/>
      <c r="K164" s="48"/>
      <c r="L164" s="42"/>
      <c r="M164" s="48"/>
      <c r="O164" s="48"/>
      <c r="Q164" s="48"/>
      <c r="R164" s="45"/>
    </row>
    <row r="165" spans="1:18" s="46" customFormat="1">
      <c r="A165" s="45"/>
      <c r="C165" s="47"/>
      <c r="G165" s="48"/>
      <c r="K165" s="48"/>
      <c r="L165" s="42"/>
      <c r="M165" s="48"/>
      <c r="O165" s="48"/>
      <c r="Q165" s="48"/>
      <c r="R165" s="45"/>
    </row>
    <row r="166" spans="1:18" s="46" customFormat="1">
      <c r="A166" s="45"/>
      <c r="C166" s="47"/>
      <c r="G166" s="48"/>
      <c r="K166" s="48"/>
      <c r="L166" s="42"/>
      <c r="M166" s="48"/>
      <c r="O166" s="48"/>
      <c r="Q166" s="48"/>
      <c r="R166" s="45"/>
    </row>
    <row r="167" spans="1:18" s="46" customFormat="1">
      <c r="A167" s="45"/>
      <c r="C167" s="47"/>
      <c r="G167" s="48"/>
      <c r="K167" s="48"/>
      <c r="L167" s="42"/>
      <c r="M167" s="48"/>
      <c r="O167" s="48"/>
      <c r="Q167" s="48"/>
      <c r="R167" s="45"/>
    </row>
    <row r="168" spans="1:18" s="46" customFormat="1">
      <c r="A168" s="45"/>
      <c r="C168" s="47"/>
      <c r="G168" s="48"/>
      <c r="K168" s="48"/>
      <c r="L168" s="42"/>
      <c r="M168" s="48"/>
      <c r="O168" s="48"/>
      <c r="Q168" s="48"/>
      <c r="R168" s="45"/>
    </row>
    <row r="169" spans="1:18" s="46" customFormat="1">
      <c r="A169" s="45"/>
      <c r="C169" s="47"/>
      <c r="G169" s="48"/>
      <c r="K169" s="48"/>
      <c r="L169" s="42"/>
      <c r="M169" s="48"/>
      <c r="O169" s="48"/>
      <c r="Q169" s="48"/>
      <c r="R169" s="45"/>
    </row>
    <row r="170" spans="1:18" s="46" customFormat="1">
      <c r="A170" s="45"/>
      <c r="C170" s="47"/>
      <c r="G170" s="48"/>
      <c r="K170" s="48"/>
      <c r="L170" s="42"/>
      <c r="M170" s="48"/>
      <c r="O170" s="48"/>
      <c r="Q170" s="48"/>
      <c r="R170" s="45"/>
    </row>
    <row r="171" spans="1:18" s="46" customFormat="1">
      <c r="A171" s="45"/>
      <c r="C171" s="47"/>
      <c r="G171" s="48"/>
      <c r="K171" s="48"/>
      <c r="L171" s="42"/>
      <c r="M171" s="48"/>
      <c r="O171" s="48"/>
      <c r="Q171" s="48"/>
      <c r="R171" s="45"/>
    </row>
    <row r="172" spans="1:18" s="46" customFormat="1">
      <c r="A172" s="45"/>
      <c r="C172" s="47"/>
      <c r="G172" s="48"/>
      <c r="K172" s="48"/>
      <c r="L172" s="42"/>
      <c r="M172" s="48"/>
      <c r="O172" s="48"/>
      <c r="Q172" s="48"/>
      <c r="R172" s="45"/>
    </row>
    <row r="173" spans="1:18" s="46" customFormat="1">
      <c r="A173" s="45"/>
      <c r="C173" s="47"/>
      <c r="G173" s="48"/>
      <c r="K173" s="48"/>
      <c r="L173" s="42"/>
      <c r="M173" s="48"/>
      <c r="O173" s="48"/>
      <c r="Q173" s="48"/>
      <c r="R173" s="45"/>
    </row>
    <row r="174" spans="1:18" s="46" customFormat="1">
      <c r="A174" s="45"/>
      <c r="C174" s="47"/>
      <c r="G174" s="48"/>
      <c r="K174" s="48"/>
      <c r="L174" s="42"/>
      <c r="M174" s="48"/>
      <c r="O174" s="48"/>
      <c r="Q174" s="48"/>
      <c r="R174" s="45"/>
    </row>
    <row r="175" spans="1:18" s="46" customFormat="1">
      <c r="A175" s="45"/>
      <c r="C175" s="47"/>
      <c r="G175" s="48"/>
      <c r="K175" s="48"/>
      <c r="L175" s="42"/>
      <c r="M175" s="48"/>
      <c r="O175" s="48"/>
      <c r="Q175" s="48"/>
      <c r="R175" s="45"/>
    </row>
    <row r="176" spans="1:18" s="46" customFormat="1">
      <c r="A176" s="45"/>
      <c r="C176" s="47"/>
      <c r="G176" s="48"/>
      <c r="K176" s="48"/>
      <c r="L176" s="42"/>
      <c r="M176" s="48"/>
      <c r="O176" s="48"/>
      <c r="Q176" s="48"/>
      <c r="R176" s="45"/>
    </row>
    <row r="177" spans="1:18" s="46" customFormat="1">
      <c r="A177" s="45"/>
      <c r="C177" s="47"/>
      <c r="G177" s="48"/>
      <c r="K177" s="48"/>
      <c r="L177" s="42"/>
      <c r="M177" s="48"/>
      <c r="O177" s="48"/>
      <c r="Q177" s="48"/>
      <c r="R177" s="45"/>
    </row>
    <row r="178" spans="1:18" s="46" customFormat="1">
      <c r="A178" s="45"/>
      <c r="C178" s="47"/>
      <c r="G178" s="48"/>
      <c r="K178" s="48"/>
      <c r="L178" s="42"/>
      <c r="M178" s="48"/>
      <c r="O178" s="48"/>
      <c r="Q178" s="48"/>
      <c r="R178" s="45"/>
    </row>
    <row r="179" spans="1:18" s="46" customFormat="1">
      <c r="A179" s="45"/>
      <c r="C179" s="47"/>
      <c r="G179" s="48"/>
      <c r="K179" s="48"/>
      <c r="L179" s="42"/>
      <c r="M179" s="48"/>
      <c r="O179" s="48"/>
      <c r="Q179" s="48"/>
      <c r="R179" s="45"/>
    </row>
    <row r="180" spans="1:18" s="46" customFormat="1">
      <c r="A180" s="45"/>
      <c r="C180" s="47"/>
      <c r="G180" s="48"/>
      <c r="K180" s="48"/>
      <c r="L180" s="42"/>
      <c r="M180" s="48"/>
      <c r="O180" s="48"/>
      <c r="Q180" s="48"/>
      <c r="R180" s="45"/>
    </row>
    <row r="181" spans="1:18" s="46" customFormat="1">
      <c r="A181" s="45"/>
      <c r="C181" s="47"/>
      <c r="G181" s="48"/>
      <c r="K181" s="48"/>
      <c r="L181" s="42"/>
      <c r="M181" s="48"/>
      <c r="O181" s="48"/>
      <c r="Q181" s="48"/>
      <c r="R181" s="45"/>
    </row>
    <row r="182" spans="1:18" s="46" customFormat="1">
      <c r="A182" s="45"/>
      <c r="C182" s="47"/>
      <c r="G182" s="48"/>
      <c r="K182" s="48"/>
      <c r="L182" s="42"/>
      <c r="M182" s="48"/>
      <c r="O182" s="48"/>
      <c r="Q182" s="48"/>
      <c r="R182" s="45"/>
    </row>
    <row r="183" spans="1:18" s="46" customFormat="1">
      <c r="A183" s="45"/>
      <c r="C183" s="47"/>
      <c r="G183" s="48"/>
      <c r="K183" s="48"/>
      <c r="L183" s="42"/>
      <c r="M183" s="48"/>
      <c r="O183" s="48"/>
      <c r="Q183" s="48"/>
      <c r="R183" s="45"/>
    </row>
    <row r="184" spans="1:18" s="46" customFormat="1">
      <c r="A184" s="45"/>
      <c r="C184" s="47"/>
      <c r="G184" s="48"/>
      <c r="K184" s="48"/>
      <c r="L184" s="42"/>
      <c r="M184" s="48"/>
      <c r="O184" s="48"/>
      <c r="Q184" s="48"/>
      <c r="R184" s="45"/>
    </row>
    <row r="185" spans="1:18" s="46" customFormat="1">
      <c r="A185" s="45"/>
      <c r="C185" s="47"/>
      <c r="G185" s="48"/>
      <c r="K185" s="48"/>
      <c r="L185" s="42"/>
      <c r="M185" s="48"/>
      <c r="O185" s="48"/>
      <c r="Q185" s="48"/>
      <c r="R185" s="45"/>
    </row>
    <row r="186" spans="1:18" s="46" customFormat="1">
      <c r="A186" s="45"/>
      <c r="C186" s="47"/>
      <c r="G186" s="48"/>
      <c r="K186" s="48"/>
      <c r="L186" s="42"/>
      <c r="M186" s="48"/>
      <c r="O186" s="48"/>
      <c r="Q186" s="48"/>
      <c r="R186" s="45"/>
    </row>
    <row r="187" spans="1:18" s="46" customFormat="1">
      <c r="A187" s="45"/>
      <c r="C187" s="47"/>
      <c r="G187" s="48"/>
      <c r="K187" s="48"/>
      <c r="L187" s="42"/>
      <c r="M187" s="48"/>
      <c r="O187" s="48"/>
      <c r="Q187" s="48"/>
      <c r="R187" s="45"/>
    </row>
    <row r="188" spans="1:18" s="46" customFormat="1">
      <c r="A188" s="45"/>
      <c r="C188" s="47"/>
      <c r="G188" s="48"/>
      <c r="K188" s="48"/>
      <c r="L188" s="42"/>
      <c r="M188" s="48"/>
      <c r="O188" s="48"/>
      <c r="Q188" s="48"/>
      <c r="R188" s="45"/>
    </row>
    <row r="189" spans="1:18" s="46" customFormat="1">
      <c r="A189" s="45"/>
      <c r="C189" s="47"/>
      <c r="G189" s="48"/>
      <c r="K189" s="48"/>
      <c r="L189" s="42"/>
      <c r="M189" s="48"/>
      <c r="O189" s="48"/>
      <c r="Q189" s="48"/>
      <c r="R189" s="45"/>
    </row>
    <row r="190" spans="1:18" s="46" customFormat="1">
      <c r="A190" s="45"/>
      <c r="C190" s="47"/>
      <c r="G190" s="48"/>
      <c r="K190" s="48"/>
      <c r="L190" s="42"/>
      <c r="M190" s="48"/>
      <c r="O190" s="48"/>
      <c r="Q190" s="48"/>
      <c r="R190" s="45"/>
    </row>
    <row r="191" spans="1:18" s="46" customFormat="1">
      <c r="A191" s="45"/>
      <c r="C191" s="47"/>
      <c r="G191" s="48"/>
      <c r="K191" s="48"/>
      <c r="L191" s="42"/>
      <c r="M191" s="48"/>
      <c r="O191" s="48"/>
      <c r="Q191" s="48"/>
      <c r="R191" s="45"/>
    </row>
    <row r="192" spans="1:18" s="46" customFormat="1">
      <c r="A192" s="45"/>
      <c r="C192" s="47"/>
      <c r="G192" s="48"/>
      <c r="K192" s="48"/>
      <c r="L192" s="42"/>
      <c r="M192" s="48"/>
      <c r="O192" s="48"/>
      <c r="Q192" s="48"/>
      <c r="R192" s="45"/>
    </row>
    <row r="193" spans="1:18" s="46" customFormat="1">
      <c r="A193" s="45"/>
      <c r="C193" s="47"/>
      <c r="G193" s="48"/>
      <c r="K193" s="48"/>
      <c r="L193" s="42"/>
      <c r="M193" s="48"/>
      <c r="O193" s="48"/>
      <c r="Q193" s="48"/>
      <c r="R193" s="45"/>
    </row>
    <row r="194" spans="1:18" s="46" customFormat="1">
      <c r="A194" s="45"/>
      <c r="C194" s="47"/>
      <c r="G194" s="48"/>
      <c r="K194" s="48"/>
      <c r="L194" s="42"/>
      <c r="M194" s="48"/>
      <c r="O194" s="48"/>
      <c r="Q194" s="48"/>
      <c r="R194" s="45"/>
    </row>
    <row r="195" spans="1:18" s="46" customFormat="1">
      <c r="A195" s="45"/>
      <c r="C195" s="47"/>
      <c r="G195" s="48"/>
      <c r="K195" s="48"/>
      <c r="L195" s="42"/>
      <c r="M195" s="48"/>
      <c r="O195" s="48"/>
      <c r="Q195" s="48"/>
      <c r="R195" s="45"/>
    </row>
    <row r="196" spans="1:18" s="46" customFormat="1">
      <c r="A196" s="45"/>
      <c r="C196" s="47"/>
      <c r="G196" s="48"/>
      <c r="K196" s="48"/>
      <c r="L196" s="42"/>
      <c r="M196" s="48"/>
      <c r="O196" s="48"/>
      <c r="Q196" s="48"/>
      <c r="R196" s="45"/>
    </row>
    <row r="197" spans="1:18" s="46" customFormat="1">
      <c r="A197" s="45"/>
      <c r="C197" s="47"/>
      <c r="G197" s="48"/>
      <c r="K197" s="48"/>
      <c r="L197" s="42"/>
      <c r="M197" s="48"/>
      <c r="O197" s="48"/>
      <c r="Q197" s="48"/>
      <c r="R197" s="45"/>
    </row>
    <row r="198" spans="1:18" s="46" customFormat="1">
      <c r="A198" s="45"/>
      <c r="C198" s="47"/>
      <c r="G198" s="48"/>
      <c r="K198" s="48"/>
      <c r="L198" s="42"/>
      <c r="M198" s="48"/>
      <c r="O198" s="48"/>
      <c r="Q198" s="48"/>
      <c r="R198" s="45"/>
    </row>
    <row r="199" spans="1:18" s="46" customFormat="1">
      <c r="A199" s="45"/>
      <c r="C199" s="47"/>
      <c r="G199" s="48"/>
      <c r="K199" s="48"/>
      <c r="L199" s="42"/>
      <c r="M199" s="48"/>
      <c r="O199" s="48"/>
      <c r="Q199" s="48"/>
      <c r="R199" s="45"/>
    </row>
    <row r="200" spans="1:18" s="46" customFormat="1">
      <c r="A200" s="45"/>
      <c r="C200" s="47"/>
      <c r="G200" s="48"/>
      <c r="K200" s="48"/>
      <c r="L200" s="42"/>
      <c r="M200" s="48"/>
      <c r="O200" s="48"/>
      <c r="Q200" s="48"/>
      <c r="R200" s="45"/>
    </row>
    <row r="201" spans="1:18" s="46" customFormat="1">
      <c r="A201" s="45"/>
      <c r="C201" s="47"/>
      <c r="G201" s="48"/>
      <c r="K201" s="48"/>
      <c r="L201" s="42"/>
      <c r="M201" s="48"/>
      <c r="O201" s="48"/>
      <c r="Q201" s="48"/>
      <c r="R201" s="45"/>
    </row>
    <row r="202" spans="1:18" s="46" customFormat="1">
      <c r="A202" s="45"/>
      <c r="C202" s="47"/>
      <c r="G202" s="48"/>
      <c r="K202" s="48"/>
      <c r="L202" s="42"/>
      <c r="M202" s="48"/>
      <c r="O202" s="48"/>
      <c r="Q202" s="48"/>
      <c r="R202" s="45"/>
    </row>
    <row r="203" spans="1:18" s="46" customFormat="1">
      <c r="A203" s="45"/>
      <c r="C203" s="47"/>
      <c r="G203" s="48"/>
      <c r="K203" s="48"/>
      <c r="L203" s="42"/>
      <c r="M203" s="48"/>
      <c r="O203" s="48"/>
      <c r="Q203" s="48"/>
      <c r="R203" s="45"/>
    </row>
    <row r="204" spans="1:18" s="46" customFormat="1">
      <c r="A204" s="45"/>
      <c r="C204" s="47"/>
      <c r="G204" s="48"/>
      <c r="K204" s="48"/>
      <c r="L204" s="42"/>
      <c r="M204" s="48"/>
      <c r="O204" s="48"/>
      <c r="Q204" s="48"/>
      <c r="R204" s="45"/>
    </row>
    <row r="205" spans="1:18" s="46" customFormat="1">
      <c r="A205" s="45"/>
      <c r="C205" s="47"/>
      <c r="G205" s="48"/>
      <c r="K205" s="48"/>
      <c r="L205" s="42"/>
      <c r="M205" s="48"/>
      <c r="O205" s="48"/>
      <c r="Q205" s="48"/>
      <c r="R205" s="45"/>
    </row>
    <row r="206" spans="1:18" s="46" customFormat="1">
      <c r="A206" s="45"/>
      <c r="C206" s="47"/>
      <c r="G206" s="48"/>
      <c r="K206" s="48"/>
      <c r="L206" s="42"/>
      <c r="M206" s="48"/>
      <c r="O206" s="48"/>
      <c r="Q206" s="48"/>
      <c r="R206" s="45"/>
    </row>
    <row r="207" spans="1:18" s="46" customFormat="1">
      <c r="A207" s="45"/>
      <c r="C207" s="47"/>
      <c r="G207" s="48"/>
      <c r="K207" s="48"/>
      <c r="L207" s="42"/>
      <c r="M207" s="48"/>
      <c r="O207" s="48"/>
      <c r="Q207" s="48"/>
      <c r="R207" s="45"/>
    </row>
    <row r="208" spans="1:18" s="46" customFormat="1">
      <c r="A208" s="45"/>
      <c r="C208" s="47"/>
      <c r="G208" s="48"/>
      <c r="K208" s="48"/>
      <c r="L208" s="42"/>
      <c r="M208" s="48"/>
      <c r="O208" s="48"/>
      <c r="Q208" s="48"/>
      <c r="R208" s="45"/>
    </row>
    <row r="209" spans="1:18" s="46" customFormat="1">
      <c r="A209" s="45"/>
      <c r="C209" s="47"/>
      <c r="G209" s="48"/>
      <c r="K209" s="48"/>
      <c r="L209" s="42"/>
      <c r="M209" s="48"/>
      <c r="O209" s="48"/>
      <c r="Q209" s="48"/>
      <c r="R209" s="45"/>
    </row>
    <row r="210" spans="1:18" s="46" customFormat="1">
      <c r="A210" s="45"/>
      <c r="C210" s="47"/>
      <c r="G210" s="48"/>
      <c r="K210" s="48"/>
      <c r="L210" s="42"/>
      <c r="M210" s="48"/>
      <c r="O210" s="48"/>
      <c r="Q210" s="48"/>
      <c r="R210" s="45"/>
    </row>
    <row r="211" spans="1:18" s="46" customFormat="1">
      <c r="A211" s="45"/>
      <c r="C211" s="47"/>
      <c r="G211" s="48"/>
      <c r="K211" s="48"/>
      <c r="L211" s="42"/>
      <c r="M211" s="48"/>
      <c r="O211" s="48"/>
      <c r="Q211" s="48"/>
      <c r="R211" s="45"/>
    </row>
    <row r="212" spans="1:18" s="46" customFormat="1">
      <c r="A212" s="45"/>
      <c r="C212" s="47"/>
      <c r="G212" s="48"/>
      <c r="K212" s="48"/>
      <c r="L212" s="42"/>
      <c r="M212" s="48"/>
      <c r="O212" s="48"/>
      <c r="Q212" s="48"/>
      <c r="R212" s="45"/>
    </row>
    <row r="213" spans="1:18" s="46" customFormat="1">
      <c r="A213" s="45"/>
      <c r="C213" s="47"/>
      <c r="G213" s="48"/>
      <c r="K213" s="48"/>
      <c r="L213" s="42"/>
      <c r="M213" s="48"/>
      <c r="O213" s="48"/>
      <c r="Q213" s="48"/>
      <c r="R213" s="45"/>
    </row>
    <row r="214" spans="1:18" s="46" customFormat="1">
      <c r="A214" s="45"/>
      <c r="C214" s="47"/>
      <c r="G214" s="48"/>
      <c r="K214" s="48"/>
      <c r="L214" s="42"/>
      <c r="M214" s="48"/>
      <c r="O214" s="48"/>
      <c r="Q214" s="48"/>
      <c r="R214" s="45"/>
    </row>
    <row r="215" spans="1:18" s="46" customFormat="1">
      <c r="A215" s="45"/>
      <c r="C215" s="47"/>
      <c r="G215" s="48"/>
      <c r="K215" s="48"/>
      <c r="L215" s="42"/>
      <c r="M215" s="48"/>
      <c r="O215" s="48"/>
      <c r="Q215" s="48"/>
      <c r="R215" s="45"/>
    </row>
    <row r="216" spans="1:18" s="46" customFormat="1">
      <c r="A216" s="45"/>
      <c r="C216" s="47"/>
      <c r="G216" s="48"/>
      <c r="K216" s="48"/>
      <c r="L216" s="42"/>
      <c r="M216" s="48"/>
      <c r="O216" s="48"/>
      <c r="Q216" s="48"/>
      <c r="R216" s="45"/>
    </row>
    <row r="217" spans="1:18" s="46" customFormat="1">
      <c r="A217" s="45"/>
      <c r="C217" s="47"/>
      <c r="G217" s="48"/>
      <c r="K217" s="48"/>
      <c r="L217" s="42"/>
      <c r="M217" s="48"/>
      <c r="O217" s="48"/>
      <c r="Q217" s="48"/>
      <c r="R217" s="45"/>
    </row>
    <row r="218" spans="1:18" s="46" customFormat="1">
      <c r="A218" s="45"/>
      <c r="C218" s="47"/>
      <c r="G218" s="48"/>
      <c r="K218" s="48"/>
      <c r="L218" s="42"/>
      <c r="M218" s="48"/>
      <c r="O218" s="48"/>
      <c r="Q218" s="48"/>
      <c r="R218" s="45"/>
    </row>
    <row r="219" spans="1:18" s="46" customFormat="1">
      <c r="A219" s="45"/>
      <c r="C219" s="47"/>
      <c r="G219" s="48"/>
      <c r="K219" s="48"/>
      <c r="L219" s="42"/>
      <c r="M219" s="48"/>
      <c r="O219" s="48"/>
      <c r="Q219" s="48"/>
      <c r="R219" s="45"/>
    </row>
    <row r="220" spans="1:18" s="46" customFormat="1">
      <c r="A220" s="45"/>
      <c r="C220" s="47"/>
      <c r="G220" s="48"/>
      <c r="K220" s="48"/>
      <c r="L220" s="42"/>
      <c r="M220" s="48"/>
      <c r="O220" s="48"/>
      <c r="Q220" s="48"/>
      <c r="R220" s="45"/>
    </row>
    <row r="221" spans="1:18" s="46" customFormat="1">
      <c r="A221" s="45"/>
      <c r="C221" s="47"/>
      <c r="G221" s="48"/>
      <c r="K221" s="48"/>
      <c r="L221" s="42"/>
      <c r="M221" s="48"/>
      <c r="O221" s="48"/>
      <c r="Q221" s="48"/>
      <c r="R221" s="45"/>
    </row>
    <row r="222" spans="1:18" s="46" customFormat="1">
      <c r="A222" s="45"/>
      <c r="C222" s="47"/>
      <c r="G222" s="48"/>
      <c r="K222" s="48"/>
      <c r="L222" s="42"/>
      <c r="M222" s="48"/>
      <c r="O222" s="48"/>
      <c r="Q222" s="48"/>
      <c r="R222" s="45"/>
    </row>
    <row r="223" spans="1:18" s="46" customFormat="1">
      <c r="A223" s="45"/>
      <c r="C223" s="47"/>
      <c r="G223" s="48"/>
      <c r="K223" s="48"/>
      <c r="L223" s="42"/>
      <c r="M223" s="48"/>
      <c r="O223" s="48"/>
      <c r="Q223" s="48"/>
      <c r="R223" s="45"/>
    </row>
    <row r="224" spans="1:18" s="46" customFormat="1">
      <c r="A224" s="45"/>
      <c r="C224" s="47"/>
      <c r="G224" s="48"/>
      <c r="K224" s="48"/>
      <c r="L224" s="42"/>
      <c r="M224" s="48"/>
      <c r="O224" s="48"/>
      <c r="Q224" s="48"/>
      <c r="R224" s="45"/>
    </row>
    <row r="225" spans="1:18" s="46" customFormat="1">
      <c r="A225" s="45"/>
      <c r="C225" s="47"/>
      <c r="G225" s="48"/>
      <c r="K225" s="48"/>
      <c r="L225" s="42"/>
      <c r="M225" s="48"/>
      <c r="O225" s="48"/>
      <c r="Q225" s="48"/>
      <c r="R225" s="45"/>
    </row>
    <row r="226" spans="1:18" s="46" customFormat="1">
      <c r="A226" s="45"/>
      <c r="C226" s="47"/>
      <c r="G226" s="48"/>
      <c r="K226" s="48"/>
      <c r="L226" s="42"/>
      <c r="M226" s="48"/>
      <c r="O226" s="48"/>
      <c r="Q226" s="48"/>
      <c r="R226" s="45"/>
    </row>
    <row r="227" spans="1:18" s="46" customFormat="1">
      <c r="A227" s="45"/>
      <c r="C227" s="47"/>
      <c r="G227" s="48"/>
      <c r="K227" s="48"/>
      <c r="L227" s="42"/>
      <c r="M227" s="48"/>
      <c r="O227" s="48"/>
      <c r="Q227" s="48"/>
      <c r="R227" s="45"/>
    </row>
    <row r="228" spans="1:18" s="46" customFormat="1">
      <c r="A228" s="45"/>
      <c r="C228" s="47"/>
      <c r="G228" s="48"/>
      <c r="K228" s="48"/>
      <c r="L228" s="42"/>
      <c r="M228" s="48"/>
      <c r="O228" s="48"/>
      <c r="Q228" s="48"/>
      <c r="R228" s="45"/>
    </row>
    <row r="229" spans="1:18" s="46" customFormat="1">
      <c r="A229" s="45"/>
      <c r="C229" s="47"/>
      <c r="G229" s="48"/>
      <c r="K229" s="48"/>
      <c r="L229" s="42"/>
      <c r="M229" s="48"/>
      <c r="O229" s="48"/>
      <c r="Q229" s="48"/>
      <c r="R229" s="45"/>
    </row>
    <row r="230" spans="1:18" s="46" customFormat="1">
      <c r="A230" s="45"/>
      <c r="C230" s="47"/>
      <c r="G230" s="48"/>
      <c r="K230" s="48"/>
      <c r="L230" s="42"/>
      <c r="M230" s="48"/>
      <c r="O230" s="48"/>
      <c r="Q230" s="48"/>
      <c r="R230" s="45"/>
    </row>
    <row r="231" spans="1:18" s="46" customFormat="1">
      <c r="A231" s="45"/>
      <c r="C231" s="47"/>
      <c r="G231" s="48"/>
      <c r="K231" s="48"/>
      <c r="L231" s="42"/>
      <c r="M231" s="48"/>
      <c r="O231" s="48"/>
      <c r="Q231" s="48"/>
      <c r="R231" s="45"/>
    </row>
    <row r="232" spans="1:18" s="46" customFormat="1">
      <c r="A232" s="45"/>
      <c r="C232" s="47"/>
      <c r="G232" s="48"/>
      <c r="K232" s="48"/>
      <c r="L232" s="42"/>
      <c r="M232" s="48"/>
      <c r="O232" s="48"/>
      <c r="Q232" s="48"/>
      <c r="R232" s="45"/>
    </row>
    <row r="233" spans="1:18" s="46" customFormat="1">
      <c r="A233" s="45"/>
      <c r="C233" s="47"/>
      <c r="G233" s="48"/>
      <c r="K233" s="48"/>
      <c r="L233" s="42"/>
      <c r="M233" s="48"/>
      <c r="O233" s="48"/>
      <c r="Q233" s="48"/>
      <c r="R233" s="45"/>
    </row>
    <row r="234" spans="1:18" s="46" customFormat="1">
      <c r="A234" s="45"/>
      <c r="C234" s="47"/>
      <c r="G234" s="48"/>
      <c r="K234" s="48"/>
      <c r="L234" s="42"/>
      <c r="M234" s="48"/>
      <c r="O234" s="48"/>
      <c r="Q234" s="48"/>
      <c r="R234" s="45"/>
    </row>
  </sheetData>
  <mergeCells count="1">
    <mergeCell ref="K31:R31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  <colBreaks count="1" manualBreakCount="1">
    <brk id="9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70"/>
  <sheetViews>
    <sheetView view="pageBreakPreview" zoomScaleNormal="100" zoomScaleSheetLayoutView="100" workbookViewId="0">
      <selection activeCell="W9" sqref="W9"/>
    </sheetView>
  </sheetViews>
  <sheetFormatPr defaultColWidth="7.375" defaultRowHeight="14.25"/>
  <cols>
    <col min="1" max="1" width="7.875" style="270" customWidth="1"/>
    <col min="2" max="2" width="11.125" style="271" customWidth="1"/>
    <col min="3" max="4" width="10.625" style="271" customWidth="1"/>
    <col min="5" max="5" width="9.25" style="271" customWidth="1"/>
    <col min="6" max="6" width="11.875" style="271" customWidth="1"/>
    <col min="7" max="7" width="14.75" style="271" customWidth="1"/>
    <col min="8" max="8" width="12" style="271" customWidth="1"/>
    <col min="9" max="9" width="14.5" style="271" customWidth="1"/>
    <col min="10" max="10" width="10.75" style="271" customWidth="1"/>
    <col min="11" max="11" width="11.75" style="271" customWidth="1"/>
    <col min="12" max="12" width="12.125" style="271" customWidth="1"/>
    <col min="13" max="14" width="10.625" style="271" customWidth="1"/>
    <col min="15" max="15" width="11.25" style="271" customWidth="1"/>
    <col min="16" max="16" width="7.75" style="270" customWidth="1"/>
    <col min="17" max="17" width="8.125" style="270" customWidth="1"/>
    <col min="18" max="18" width="12" style="270" customWidth="1"/>
    <col min="19" max="20" width="11.25" style="270" customWidth="1"/>
    <col min="21" max="21" width="13.625" style="270" customWidth="1"/>
    <col min="22" max="23" width="11.75" style="270" customWidth="1"/>
    <col min="24" max="25" width="11.25" style="270" customWidth="1"/>
    <col min="26" max="26" width="10.625" style="270" customWidth="1"/>
    <col min="27" max="29" width="12.125" style="270" customWidth="1"/>
    <col min="30" max="16384" width="7.375" style="270"/>
  </cols>
  <sheetData>
    <row r="1" spans="1:34" s="420" customFormat="1" ht="24" customHeight="1">
      <c r="A1" s="580" t="s">
        <v>106</v>
      </c>
      <c r="B1" s="580"/>
      <c r="C1" s="580"/>
      <c r="D1" s="580"/>
      <c r="E1" s="580"/>
      <c r="F1" s="580"/>
      <c r="G1" s="580"/>
      <c r="H1" s="580"/>
      <c r="I1" s="640" t="s">
        <v>345</v>
      </c>
      <c r="J1" s="640"/>
      <c r="K1" s="640"/>
      <c r="L1" s="640"/>
      <c r="M1" s="640"/>
      <c r="N1" s="640"/>
      <c r="O1" s="640"/>
      <c r="P1" s="640"/>
      <c r="Q1" s="580" t="s">
        <v>94</v>
      </c>
      <c r="R1" s="580"/>
      <c r="S1" s="580"/>
      <c r="T1" s="580"/>
      <c r="U1" s="580"/>
      <c r="V1" s="580"/>
      <c r="W1" s="580"/>
      <c r="X1" s="580"/>
      <c r="Y1" s="580"/>
      <c r="Z1" s="580"/>
      <c r="AA1" s="580"/>
      <c r="AB1" s="580"/>
      <c r="AC1" s="563"/>
      <c r="AD1" s="554"/>
    </row>
    <row r="2" spans="1:34" s="243" customFormat="1" ht="20.100000000000001" customHeight="1" thickBot="1">
      <c r="A2" s="581" t="s">
        <v>64</v>
      </c>
      <c r="B2" s="581"/>
      <c r="C2" s="581"/>
      <c r="D2" s="581"/>
      <c r="E2" s="581"/>
      <c r="F2" s="581"/>
      <c r="G2" s="581"/>
      <c r="H2" s="581"/>
      <c r="I2" s="582" t="s">
        <v>73</v>
      </c>
      <c r="J2" s="582"/>
      <c r="K2" s="582"/>
      <c r="L2" s="582"/>
      <c r="M2" s="582"/>
      <c r="N2" s="582"/>
      <c r="O2" s="582"/>
      <c r="P2" s="582"/>
      <c r="Q2" s="241" t="s">
        <v>95</v>
      </c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564" t="s">
        <v>73</v>
      </c>
    </row>
    <row r="3" spans="1:34" s="249" customFormat="1" ht="50.1" customHeight="1" thickTop="1">
      <c r="A3" s="583" t="s">
        <v>74</v>
      </c>
      <c r="B3" s="244" t="s">
        <v>75</v>
      </c>
      <c r="C3" s="245" t="s">
        <v>376</v>
      </c>
      <c r="D3" s="641" t="s">
        <v>361</v>
      </c>
      <c r="E3" s="245" t="s">
        <v>76</v>
      </c>
      <c r="F3" s="246" t="s">
        <v>77</v>
      </c>
      <c r="G3" s="246" t="s">
        <v>78</v>
      </c>
      <c r="H3" s="246" t="s">
        <v>79</v>
      </c>
      <c r="I3" s="247" t="s">
        <v>80</v>
      </c>
      <c r="J3" s="246" t="s">
        <v>81</v>
      </c>
      <c r="K3" s="246" t="s">
        <v>82</v>
      </c>
      <c r="L3" s="246" t="s">
        <v>380</v>
      </c>
      <c r="M3" s="246" t="s">
        <v>83</v>
      </c>
      <c r="N3" s="559" t="s">
        <v>363</v>
      </c>
      <c r="O3" s="562" t="s">
        <v>84</v>
      </c>
      <c r="P3" s="577" t="s">
        <v>85</v>
      </c>
      <c r="Q3" s="583" t="s">
        <v>74</v>
      </c>
      <c r="R3" s="246" t="s">
        <v>96</v>
      </c>
      <c r="S3" s="246" t="s">
        <v>97</v>
      </c>
      <c r="T3" s="246" t="s">
        <v>364</v>
      </c>
      <c r="U3" s="248" t="s">
        <v>70</v>
      </c>
      <c r="V3" s="246" t="s">
        <v>71</v>
      </c>
      <c r="W3" s="651" t="s">
        <v>366</v>
      </c>
      <c r="X3" s="246" t="s">
        <v>98</v>
      </c>
      <c r="Y3" s="246" t="s">
        <v>99</v>
      </c>
      <c r="Z3" s="246" t="s">
        <v>100</v>
      </c>
      <c r="AA3" s="246" t="s">
        <v>368</v>
      </c>
      <c r="AB3" s="651" t="s">
        <v>371</v>
      </c>
      <c r="AC3" s="559" t="s">
        <v>372</v>
      </c>
      <c r="AD3" s="577" t="s">
        <v>85</v>
      </c>
      <c r="AE3" s="243"/>
      <c r="AF3" s="243"/>
      <c r="AG3" s="243"/>
      <c r="AH3" s="243"/>
    </row>
    <row r="4" spans="1:34" s="249" customFormat="1" ht="80.099999999999994" customHeight="1">
      <c r="A4" s="584"/>
      <c r="B4" s="142" t="s">
        <v>86</v>
      </c>
      <c r="C4" s="250" t="s">
        <v>377</v>
      </c>
      <c r="D4" s="642" t="s">
        <v>362</v>
      </c>
      <c r="E4" s="250" t="s">
        <v>378</v>
      </c>
      <c r="F4" s="250" t="s">
        <v>87</v>
      </c>
      <c r="G4" s="250" t="s">
        <v>379</v>
      </c>
      <c r="H4" s="250" t="s">
        <v>346</v>
      </c>
      <c r="I4" s="251" t="s">
        <v>88</v>
      </c>
      <c r="J4" s="250" t="s">
        <v>89</v>
      </c>
      <c r="K4" s="250" t="s">
        <v>90</v>
      </c>
      <c r="L4" s="250" t="s">
        <v>91</v>
      </c>
      <c r="M4" s="250" t="s">
        <v>92</v>
      </c>
      <c r="N4" s="642" t="s">
        <v>370</v>
      </c>
      <c r="O4" s="250" t="s">
        <v>93</v>
      </c>
      <c r="P4" s="578"/>
      <c r="Q4" s="584"/>
      <c r="R4" s="250" t="s">
        <v>347</v>
      </c>
      <c r="S4" s="250" t="s">
        <v>101</v>
      </c>
      <c r="T4" s="250" t="s">
        <v>365</v>
      </c>
      <c r="U4" s="252" t="s">
        <v>105</v>
      </c>
      <c r="V4" s="250" t="s">
        <v>72</v>
      </c>
      <c r="W4" s="642" t="s">
        <v>367</v>
      </c>
      <c r="X4" s="250" t="s">
        <v>102</v>
      </c>
      <c r="Y4" s="250" t="s">
        <v>103</v>
      </c>
      <c r="Z4" s="250" t="s">
        <v>104</v>
      </c>
      <c r="AA4" s="250" t="s">
        <v>369</v>
      </c>
      <c r="AB4" s="652" t="s">
        <v>374</v>
      </c>
      <c r="AC4" s="652" t="s">
        <v>373</v>
      </c>
      <c r="AD4" s="578"/>
      <c r="AE4" s="243"/>
      <c r="AF4" s="243"/>
      <c r="AG4" s="243"/>
      <c r="AH4" s="243"/>
    </row>
    <row r="5" spans="1:34" s="249" customFormat="1" ht="29.45" customHeight="1">
      <c r="A5" s="253">
        <v>2015</v>
      </c>
      <c r="B5" s="235">
        <v>1077246</v>
      </c>
      <c r="C5" s="235">
        <v>71284</v>
      </c>
      <c r="D5" s="94" t="s">
        <v>278</v>
      </c>
      <c r="E5" s="254">
        <v>0</v>
      </c>
      <c r="F5" s="235">
        <v>382401</v>
      </c>
      <c r="G5" s="235">
        <v>12127</v>
      </c>
      <c r="H5" s="235">
        <v>26717</v>
      </c>
      <c r="I5" s="235">
        <v>5732</v>
      </c>
      <c r="J5" s="235">
        <v>20960</v>
      </c>
      <c r="K5" s="235">
        <v>5560</v>
      </c>
      <c r="L5" s="235">
        <v>29</v>
      </c>
      <c r="M5" s="235">
        <v>113616</v>
      </c>
      <c r="N5" s="94" t="s">
        <v>278</v>
      </c>
      <c r="O5" s="235">
        <v>110512</v>
      </c>
      <c r="P5" s="255">
        <v>2015</v>
      </c>
      <c r="Q5" s="253">
        <v>2015</v>
      </c>
      <c r="R5" s="235">
        <v>42519</v>
      </c>
      <c r="S5" s="235">
        <v>85054</v>
      </c>
      <c r="T5" s="235">
        <v>44660</v>
      </c>
      <c r="U5" s="235">
        <v>34822</v>
      </c>
      <c r="V5" s="235">
        <v>9113</v>
      </c>
      <c r="W5" s="94" t="s">
        <v>278</v>
      </c>
      <c r="X5" s="235">
        <v>39505</v>
      </c>
      <c r="Y5" s="235">
        <v>6900</v>
      </c>
      <c r="Z5" s="235">
        <v>343</v>
      </c>
      <c r="AA5" s="235">
        <v>35473</v>
      </c>
      <c r="AB5" s="94" t="s">
        <v>278</v>
      </c>
      <c r="AC5" s="94" t="s">
        <v>278</v>
      </c>
      <c r="AD5" s="256">
        <v>2015</v>
      </c>
      <c r="AE5" s="243"/>
      <c r="AF5" s="243"/>
      <c r="AG5" s="243"/>
      <c r="AH5" s="243"/>
    </row>
    <row r="6" spans="1:34" s="249" customFormat="1" ht="29.45" customHeight="1">
      <c r="A6" s="253">
        <v>2016</v>
      </c>
      <c r="B6" s="235">
        <v>1102946</v>
      </c>
      <c r="C6" s="235">
        <v>77123</v>
      </c>
      <c r="D6" s="94" t="s">
        <v>278</v>
      </c>
      <c r="E6" s="254">
        <v>0</v>
      </c>
      <c r="F6" s="235">
        <v>388379</v>
      </c>
      <c r="G6" s="235">
        <v>13421</v>
      </c>
      <c r="H6" s="235">
        <v>28289</v>
      </c>
      <c r="I6" s="235">
        <v>6107</v>
      </c>
      <c r="J6" s="235">
        <v>23176</v>
      </c>
      <c r="K6" s="235">
        <v>5748</v>
      </c>
      <c r="L6" s="235">
        <v>35</v>
      </c>
      <c r="M6" s="235">
        <v>116020</v>
      </c>
      <c r="N6" s="94" t="s">
        <v>278</v>
      </c>
      <c r="O6" s="235">
        <v>113286</v>
      </c>
      <c r="P6" s="255">
        <v>2016</v>
      </c>
      <c r="Q6" s="253">
        <v>2016</v>
      </c>
      <c r="R6" s="235">
        <v>45354</v>
      </c>
      <c r="S6" s="235">
        <v>87456</v>
      </c>
      <c r="T6" s="235">
        <v>46148</v>
      </c>
      <c r="U6" s="235">
        <v>33334</v>
      </c>
      <c r="V6" s="235">
        <v>9068</v>
      </c>
      <c r="W6" s="94" t="s">
        <v>278</v>
      </c>
      <c r="X6" s="235">
        <v>39405</v>
      </c>
      <c r="Y6" s="235">
        <v>7230</v>
      </c>
      <c r="Z6" s="235">
        <v>349</v>
      </c>
      <c r="AA6" s="235">
        <v>32592</v>
      </c>
      <c r="AB6" s="94" t="s">
        <v>278</v>
      </c>
      <c r="AC6" s="94" t="s">
        <v>278</v>
      </c>
      <c r="AD6" s="256">
        <v>2016</v>
      </c>
      <c r="AE6" s="243"/>
      <c r="AF6" s="243"/>
      <c r="AG6" s="243"/>
      <c r="AH6" s="243"/>
    </row>
    <row r="7" spans="1:34" s="249" customFormat="1" ht="29.45" customHeight="1">
      <c r="A7" s="253">
        <v>2017</v>
      </c>
      <c r="B7" s="235">
        <v>1120429.155</v>
      </c>
      <c r="C7" s="235">
        <v>81157.109999999986</v>
      </c>
      <c r="D7" s="94" t="s">
        <v>278</v>
      </c>
      <c r="E7" s="257">
        <v>2838.558</v>
      </c>
      <c r="F7" s="235">
        <v>384853.42900000006</v>
      </c>
      <c r="G7" s="235">
        <v>14499.673000000001</v>
      </c>
      <c r="H7" s="235">
        <v>27463.508000000002</v>
      </c>
      <c r="I7" s="235">
        <v>5843.8229999999994</v>
      </c>
      <c r="J7" s="235">
        <v>24814.929</v>
      </c>
      <c r="K7" s="235">
        <v>5767.4479999999994</v>
      </c>
      <c r="L7" s="235">
        <v>52.13</v>
      </c>
      <c r="M7" s="235">
        <v>121930.289</v>
      </c>
      <c r="N7" s="94" t="s">
        <v>278</v>
      </c>
      <c r="O7" s="235">
        <v>110129.05100000001</v>
      </c>
      <c r="P7" s="255">
        <v>2017</v>
      </c>
      <c r="Q7" s="258">
        <v>2017</v>
      </c>
      <c r="R7" s="235">
        <v>43263.802000000003</v>
      </c>
      <c r="S7" s="235">
        <v>91141.510000000009</v>
      </c>
      <c r="T7" s="235">
        <v>48332.177999999993</v>
      </c>
      <c r="U7" s="235">
        <v>23136.618999999999</v>
      </c>
      <c r="V7" s="235">
        <v>11879.681</v>
      </c>
      <c r="W7" s="94" t="s">
        <v>278</v>
      </c>
      <c r="X7" s="235">
        <v>43130.337999999996</v>
      </c>
      <c r="Y7" s="235">
        <v>9105.1229999999996</v>
      </c>
      <c r="Z7" s="235">
        <v>390.06600000000003</v>
      </c>
      <c r="AA7" s="235">
        <v>39235.858</v>
      </c>
      <c r="AB7" s="94" t="s">
        <v>278</v>
      </c>
      <c r="AC7" s="94" t="s">
        <v>278</v>
      </c>
      <c r="AD7" s="256">
        <v>2017</v>
      </c>
      <c r="AE7" s="243"/>
      <c r="AF7" s="243"/>
      <c r="AG7" s="243"/>
      <c r="AH7" s="243"/>
    </row>
    <row r="8" spans="1:34" s="249" customFormat="1" ht="29.45" customHeight="1">
      <c r="A8" s="253">
        <v>2018</v>
      </c>
      <c r="B8" s="235">
        <v>1094635</v>
      </c>
      <c r="C8" s="235">
        <v>83074</v>
      </c>
      <c r="D8" s="94" t="s">
        <v>278</v>
      </c>
      <c r="E8" s="257">
        <v>6275</v>
      </c>
      <c r="F8" s="235">
        <v>372520</v>
      </c>
      <c r="G8" s="235">
        <v>14065</v>
      </c>
      <c r="H8" s="235">
        <v>28224</v>
      </c>
      <c r="I8" s="235">
        <v>6376</v>
      </c>
      <c r="J8" s="235">
        <v>23583</v>
      </c>
      <c r="K8" s="235">
        <v>5592</v>
      </c>
      <c r="L8" s="235">
        <v>170</v>
      </c>
      <c r="M8" s="235">
        <v>122469</v>
      </c>
      <c r="N8" s="94" t="s">
        <v>278</v>
      </c>
      <c r="O8" s="235">
        <v>103990</v>
      </c>
      <c r="P8" s="255">
        <v>2018</v>
      </c>
      <c r="Q8" s="275">
        <v>2018</v>
      </c>
      <c r="R8" s="235">
        <v>42535</v>
      </c>
      <c r="S8" s="235">
        <v>89495</v>
      </c>
      <c r="T8" s="235">
        <v>45791</v>
      </c>
      <c r="U8" s="235">
        <v>8502</v>
      </c>
      <c r="V8" s="235">
        <v>12627</v>
      </c>
      <c r="W8" s="94" t="s">
        <v>278</v>
      </c>
      <c r="X8" s="235">
        <v>44928</v>
      </c>
      <c r="Y8" s="235">
        <v>10659</v>
      </c>
      <c r="Z8" s="235">
        <v>496</v>
      </c>
      <c r="AA8" s="235">
        <v>47088</v>
      </c>
      <c r="AB8" s="94" t="s">
        <v>278</v>
      </c>
      <c r="AC8" s="94" t="s">
        <v>278</v>
      </c>
      <c r="AD8" s="256">
        <v>2018</v>
      </c>
      <c r="AE8" s="259"/>
      <c r="AF8" s="243"/>
      <c r="AG8" s="243"/>
      <c r="AH8" s="243"/>
    </row>
    <row r="9" spans="1:34" s="249" customFormat="1" ht="29.45" customHeight="1">
      <c r="A9" s="253">
        <v>2019</v>
      </c>
      <c r="B9" s="235">
        <v>1059014.5820000002</v>
      </c>
      <c r="C9" s="235">
        <v>86874.233999999997</v>
      </c>
      <c r="D9" s="94" t="s">
        <v>278</v>
      </c>
      <c r="E9" s="257">
        <v>5179.5490000000009</v>
      </c>
      <c r="F9" s="235">
        <v>345888.38</v>
      </c>
      <c r="G9" s="235">
        <v>14361.852000000001</v>
      </c>
      <c r="H9" s="235">
        <v>25990.276999999998</v>
      </c>
      <c r="I9" s="235">
        <v>9133.6609999999982</v>
      </c>
      <c r="J9" s="235">
        <v>22839.881999999998</v>
      </c>
      <c r="K9" s="235">
        <v>6311.4579999999996</v>
      </c>
      <c r="L9" s="235">
        <v>195.17700000000002</v>
      </c>
      <c r="M9" s="235">
        <v>126978.43700000001</v>
      </c>
      <c r="N9" s="94" t="s">
        <v>278</v>
      </c>
      <c r="O9" s="235">
        <v>99602.146000000008</v>
      </c>
      <c r="P9" s="255">
        <v>2019</v>
      </c>
      <c r="Q9" s="275">
        <v>2019</v>
      </c>
      <c r="R9" s="235">
        <v>44333.626000000004</v>
      </c>
      <c r="S9" s="235">
        <v>85026.716000000015</v>
      </c>
      <c r="T9" s="235">
        <v>43812.322</v>
      </c>
      <c r="U9" s="235">
        <v>7718.7630000000008</v>
      </c>
      <c r="V9" s="235">
        <v>10832.478000000001</v>
      </c>
      <c r="W9" s="94" t="s">
        <v>278</v>
      </c>
      <c r="X9" s="235">
        <v>41262.486000000004</v>
      </c>
      <c r="Y9" s="235">
        <v>10426.469999999999</v>
      </c>
      <c r="Z9" s="235">
        <v>532.89499999999998</v>
      </c>
      <c r="AA9" s="235">
        <v>47755.445</v>
      </c>
      <c r="AB9" s="94" t="s">
        <v>278</v>
      </c>
      <c r="AC9" s="94" t="s">
        <v>278</v>
      </c>
      <c r="AD9" s="256">
        <v>2019</v>
      </c>
      <c r="AE9" s="259"/>
      <c r="AF9" s="243"/>
      <c r="AG9" s="243"/>
      <c r="AH9" s="243"/>
    </row>
    <row r="10" spans="1:34" s="249" customFormat="1" ht="29.45" customHeight="1">
      <c r="A10" s="253">
        <v>2020</v>
      </c>
      <c r="B10" s="235">
        <v>1016883</v>
      </c>
      <c r="C10" s="235">
        <v>117442</v>
      </c>
      <c r="D10" s="94" t="s">
        <v>278</v>
      </c>
      <c r="E10" s="257">
        <v>4139</v>
      </c>
      <c r="F10" s="235">
        <v>301684</v>
      </c>
      <c r="G10" s="235">
        <v>13423</v>
      </c>
      <c r="H10" s="235">
        <v>25664</v>
      </c>
      <c r="I10" s="235">
        <v>8347</v>
      </c>
      <c r="J10" s="235">
        <v>20814</v>
      </c>
      <c r="K10" s="235">
        <v>6971</v>
      </c>
      <c r="L10" s="235">
        <v>167</v>
      </c>
      <c r="M10" s="235">
        <v>138578</v>
      </c>
      <c r="N10" s="94" t="s">
        <v>278</v>
      </c>
      <c r="O10" s="235">
        <v>92589</v>
      </c>
      <c r="P10" s="255">
        <v>2020</v>
      </c>
      <c r="Q10" s="275">
        <v>2020</v>
      </c>
      <c r="R10" s="235">
        <v>46210</v>
      </c>
      <c r="S10" s="235">
        <v>84177</v>
      </c>
      <c r="T10" s="235">
        <v>40589</v>
      </c>
      <c r="U10" s="235">
        <v>10553</v>
      </c>
      <c r="V10" s="235">
        <v>10894</v>
      </c>
      <c r="W10" s="94" t="s">
        <v>278</v>
      </c>
      <c r="X10" s="235">
        <v>41292</v>
      </c>
      <c r="Y10" s="235">
        <v>9209</v>
      </c>
      <c r="Z10" s="235">
        <v>427</v>
      </c>
      <c r="AA10" s="235">
        <v>40389</v>
      </c>
      <c r="AB10" s="94" t="s">
        <v>278</v>
      </c>
      <c r="AC10" s="94" t="s">
        <v>278</v>
      </c>
      <c r="AD10" s="256">
        <v>2020</v>
      </c>
      <c r="AE10" s="259"/>
      <c r="AF10" s="243"/>
      <c r="AG10" s="243"/>
      <c r="AH10" s="243"/>
    </row>
    <row r="11" spans="1:34" s="249" customFormat="1" ht="29.45" customHeight="1">
      <c r="A11" s="253">
        <v>2021</v>
      </c>
      <c r="B11" s="235">
        <v>1071892</v>
      </c>
      <c r="C11" s="235">
        <v>77888</v>
      </c>
      <c r="D11" s="94" t="s">
        <v>278</v>
      </c>
      <c r="E11" s="257">
        <v>3809</v>
      </c>
      <c r="F11" s="235">
        <v>307963</v>
      </c>
      <c r="G11" s="235">
        <v>14081</v>
      </c>
      <c r="H11" s="235">
        <v>28885</v>
      </c>
      <c r="I11" s="235">
        <v>8935</v>
      </c>
      <c r="J11" s="235">
        <v>22607</v>
      </c>
      <c r="K11" s="235">
        <v>7188</v>
      </c>
      <c r="L11" s="235">
        <v>186</v>
      </c>
      <c r="M11" s="235">
        <v>147684</v>
      </c>
      <c r="N11" s="94" t="s">
        <v>278</v>
      </c>
      <c r="O11" s="235">
        <v>99413</v>
      </c>
      <c r="P11" s="255">
        <v>2021</v>
      </c>
      <c r="Q11" s="275">
        <v>2021</v>
      </c>
      <c r="R11" s="235">
        <v>47953</v>
      </c>
      <c r="S11" s="235">
        <v>87718</v>
      </c>
      <c r="T11" s="235">
        <v>40259</v>
      </c>
      <c r="U11" s="235">
        <v>23970</v>
      </c>
      <c r="V11" s="235">
        <v>8066</v>
      </c>
      <c r="W11" s="94" t="s">
        <v>278</v>
      </c>
      <c r="X11" s="235">
        <v>78682</v>
      </c>
      <c r="Y11" s="235">
        <v>9036</v>
      </c>
      <c r="Z11" s="235">
        <v>399</v>
      </c>
      <c r="AA11" s="235">
        <v>31402</v>
      </c>
      <c r="AB11" s="94" t="s">
        <v>278</v>
      </c>
      <c r="AC11" s="94" t="s">
        <v>278</v>
      </c>
      <c r="AD11" s="256">
        <v>2021</v>
      </c>
      <c r="AE11" s="259"/>
      <c r="AF11" s="243"/>
      <c r="AG11" s="243"/>
      <c r="AH11" s="243"/>
    </row>
    <row r="12" spans="1:34" s="249" customFormat="1" ht="29.45" customHeight="1">
      <c r="A12" s="253">
        <v>2022</v>
      </c>
      <c r="B12" s="235">
        <v>1038565.226</v>
      </c>
      <c r="C12" s="235">
        <v>76010</v>
      </c>
      <c r="D12" s="94" t="s">
        <v>278</v>
      </c>
      <c r="E12" s="257">
        <v>3870</v>
      </c>
      <c r="F12" s="235">
        <v>281019</v>
      </c>
      <c r="G12" s="235">
        <v>15135</v>
      </c>
      <c r="H12" s="235">
        <v>28260</v>
      </c>
      <c r="I12" s="235">
        <v>8667</v>
      </c>
      <c r="J12" s="235">
        <v>21907</v>
      </c>
      <c r="K12" s="235">
        <v>6750</v>
      </c>
      <c r="L12" s="235">
        <v>332.86</v>
      </c>
      <c r="M12" s="235">
        <v>144207</v>
      </c>
      <c r="N12" s="94" t="s">
        <v>278</v>
      </c>
      <c r="O12" s="235">
        <v>97575</v>
      </c>
      <c r="P12" s="255">
        <v>2022</v>
      </c>
      <c r="Q12" s="275">
        <v>2022</v>
      </c>
      <c r="R12" s="235">
        <v>50126</v>
      </c>
      <c r="S12" s="235">
        <v>89156</v>
      </c>
      <c r="T12" s="235">
        <v>38463</v>
      </c>
      <c r="U12" s="235">
        <v>21361</v>
      </c>
      <c r="V12" s="235">
        <v>8712</v>
      </c>
      <c r="W12" s="94" t="s">
        <v>278</v>
      </c>
      <c r="X12" s="235">
        <v>79017</v>
      </c>
      <c r="Y12" s="235">
        <v>8744</v>
      </c>
      <c r="Z12" s="235">
        <v>578</v>
      </c>
      <c r="AA12" s="235">
        <v>31496</v>
      </c>
      <c r="AB12" s="94" t="s">
        <v>278</v>
      </c>
      <c r="AC12" s="94" t="s">
        <v>278</v>
      </c>
      <c r="AD12" s="256">
        <v>2022</v>
      </c>
      <c r="AE12" s="259"/>
      <c r="AF12" s="243"/>
      <c r="AG12" s="243"/>
      <c r="AH12" s="243"/>
    </row>
    <row r="13" spans="1:34" s="425" customFormat="1" ht="29.45" customHeight="1">
      <c r="A13" s="421">
        <v>2023</v>
      </c>
      <c r="B13" s="319">
        <v>969294</v>
      </c>
      <c r="C13" s="422">
        <v>78253</v>
      </c>
      <c r="D13" s="94" t="s">
        <v>278</v>
      </c>
      <c r="E13" s="257">
        <v>1490</v>
      </c>
      <c r="F13" s="422">
        <v>244738</v>
      </c>
      <c r="G13" s="422">
        <v>14998</v>
      </c>
      <c r="H13" s="422">
        <v>27277</v>
      </c>
      <c r="I13" s="422">
        <v>9196</v>
      </c>
      <c r="J13" s="422">
        <v>19913</v>
      </c>
      <c r="K13" s="422">
        <v>6527</v>
      </c>
      <c r="L13" s="422">
        <v>376</v>
      </c>
      <c r="M13" s="422">
        <v>137216</v>
      </c>
      <c r="N13" s="94" t="s">
        <v>278</v>
      </c>
      <c r="O13" s="422">
        <v>94809</v>
      </c>
      <c r="P13" s="255">
        <v>2023</v>
      </c>
      <c r="Q13" s="423">
        <v>2023</v>
      </c>
      <c r="R13" s="319">
        <v>50304</v>
      </c>
      <c r="S13" s="422">
        <v>84382</v>
      </c>
      <c r="T13" s="422">
        <v>29802</v>
      </c>
      <c r="U13" s="422">
        <v>17827</v>
      </c>
      <c r="V13" s="422">
        <v>8514</v>
      </c>
      <c r="W13" s="94" t="s">
        <v>278</v>
      </c>
      <c r="X13" s="422">
        <v>77492</v>
      </c>
      <c r="Y13" s="422">
        <v>8116</v>
      </c>
      <c r="Z13" s="422">
        <v>520</v>
      </c>
      <c r="AA13" s="422">
        <v>31516</v>
      </c>
      <c r="AB13" s="94" t="s">
        <v>278</v>
      </c>
      <c r="AC13" s="94" t="s">
        <v>278</v>
      </c>
      <c r="AD13" s="423">
        <v>2023</v>
      </c>
      <c r="AE13" s="259"/>
      <c r="AF13" s="424"/>
      <c r="AG13" s="424"/>
      <c r="AH13" s="424"/>
    </row>
    <row r="14" spans="1:34" s="341" customFormat="1" ht="29.45" customHeight="1">
      <c r="A14" s="318">
        <v>2024</v>
      </c>
      <c r="B14" s="542">
        <v>936985</v>
      </c>
      <c r="C14" s="556">
        <v>78023</v>
      </c>
      <c r="D14" s="556">
        <v>1985</v>
      </c>
      <c r="E14" s="643">
        <v>512</v>
      </c>
      <c r="F14" s="542">
        <v>219224</v>
      </c>
      <c r="G14" s="542">
        <v>14888</v>
      </c>
      <c r="H14" s="542">
        <v>26728</v>
      </c>
      <c r="I14" s="542">
        <v>8904</v>
      </c>
      <c r="J14" s="542">
        <v>19420</v>
      </c>
      <c r="K14" s="542">
        <v>5733</v>
      </c>
      <c r="L14" s="542">
        <v>319</v>
      </c>
      <c r="M14" s="542">
        <v>132833</v>
      </c>
      <c r="N14" s="556">
        <v>2903</v>
      </c>
      <c r="O14" s="542">
        <v>95406</v>
      </c>
      <c r="P14" s="644">
        <v>2024</v>
      </c>
      <c r="Q14" s="645">
        <v>2024</v>
      </c>
      <c r="R14" s="542">
        <v>53334</v>
      </c>
      <c r="S14" s="542">
        <v>84150</v>
      </c>
      <c r="T14" s="542">
        <v>27817</v>
      </c>
      <c r="U14" s="542">
        <v>16950</v>
      </c>
      <c r="V14" s="542">
        <v>8899</v>
      </c>
      <c r="W14" s="556">
        <v>24364</v>
      </c>
      <c r="X14" s="542">
        <v>77977</v>
      </c>
      <c r="Y14" s="542">
        <v>7776</v>
      </c>
      <c r="Z14" s="542">
        <v>912</v>
      </c>
      <c r="AA14" s="556">
        <v>12451</v>
      </c>
      <c r="AB14" s="556">
        <v>18298</v>
      </c>
      <c r="AC14" s="556">
        <v>169</v>
      </c>
      <c r="AD14" s="338">
        <v>2024</v>
      </c>
      <c r="AE14" s="339"/>
      <c r="AF14" s="340"/>
      <c r="AG14" s="340"/>
      <c r="AH14" s="340"/>
    </row>
    <row r="15" spans="1:34" s="249" customFormat="1" ht="29.45" customHeight="1">
      <c r="A15" s="253" t="s">
        <v>221</v>
      </c>
      <c r="B15" s="543">
        <v>92853</v>
      </c>
      <c r="C15" s="557">
        <v>7085</v>
      </c>
      <c r="D15" s="557">
        <v>199</v>
      </c>
      <c r="E15" s="544">
        <v>74</v>
      </c>
      <c r="F15" s="543">
        <v>21517</v>
      </c>
      <c r="G15" s="543">
        <v>1527</v>
      </c>
      <c r="H15" s="543">
        <v>2874</v>
      </c>
      <c r="I15" s="543">
        <v>970</v>
      </c>
      <c r="J15" s="543">
        <v>2106</v>
      </c>
      <c r="K15" s="543">
        <v>593</v>
      </c>
      <c r="L15" s="543">
        <v>35</v>
      </c>
      <c r="M15" s="543">
        <v>12886</v>
      </c>
      <c r="N15" s="557">
        <v>389</v>
      </c>
      <c r="O15" s="543">
        <v>9358</v>
      </c>
      <c r="P15" s="545" t="s">
        <v>21</v>
      </c>
      <c r="Q15" s="546" t="s">
        <v>221</v>
      </c>
      <c r="R15" s="547">
        <v>4975</v>
      </c>
      <c r="S15" s="543">
        <v>8120</v>
      </c>
      <c r="T15" s="543">
        <v>3124</v>
      </c>
      <c r="U15" s="543">
        <v>1861</v>
      </c>
      <c r="V15" s="548">
        <v>942</v>
      </c>
      <c r="W15" s="560">
        <v>2848</v>
      </c>
      <c r="X15" s="543">
        <v>7491</v>
      </c>
      <c r="Y15" s="548">
        <v>885</v>
      </c>
      <c r="Z15" s="543">
        <v>61</v>
      </c>
      <c r="AA15" s="557">
        <v>1415</v>
      </c>
      <c r="AB15" s="557">
        <v>1892</v>
      </c>
      <c r="AC15" s="557">
        <v>20</v>
      </c>
      <c r="AD15" s="545" t="s">
        <v>21</v>
      </c>
      <c r="AE15" s="243"/>
      <c r="AF15" s="243"/>
      <c r="AG15" s="243"/>
      <c r="AH15" s="243"/>
    </row>
    <row r="16" spans="1:34" s="249" customFormat="1" ht="29.45" customHeight="1">
      <c r="A16" s="253" t="s">
        <v>222</v>
      </c>
      <c r="B16" s="543">
        <v>89452</v>
      </c>
      <c r="C16" s="557">
        <v>6953</v>
      </c>
      <c r="D16" s="557">
        <v>186</v>
      </c>
      <c r="E16" s="544">
        <v>48</v>
      </c>
      <c r="F16" s="543">
        <v>20890</v>
      </c>
      <c r="G16" s="543">
        <v>1551</v>
      </c>
      <c r="H16" s="543">
        <v>2809</v>
      </c>
      <c r="I16" s="543">
        <v>898</v>
      </c>
      <c r="J16" s="543">
        <v>2093</v>
      </c>
      <c r="K16" s="543">
        <v>585</v>
      </c>
      <c r="L16" s="543">
        <v>29</v>
      </c>
      <c r="M16" s="543">
        <v>12464</v>
      </c>
      <c r="N16" s="557">
        <v>255</v>
      </c>
      <c r="O16" s="543">
        <v>8784</v>
      </c>
      <c r="P16" s="545" t="s">
        <v>22</v>
      </c>
      <c r="Q16" s="546" t="s">
        <v>222</v>
      </c>
      <c r="R16" s="547">
        <v>4671</v>
      </c>
      <c r="S16" s="543">
        <v>7581</v>
      </c>
      <c r="T16" s="543">
        <v>3110</v>
      </c>
      <c r="U16" s="543">
        <v>1768</v>
      </c>
      <c r="V16" s="543">
        <v>921</v>
      </c>
      <c r="W16" s="557">
        <v>2819</v>
      </c>
      <c r="X16" s="543">
        <v>7162</v>
      </c>
      <c r="Y16" s="543">
        <v>853</v>
      </c>
      <c r="Z16" s="543">
        <v>61</v>
      </c>
      <c r="AA16" s="557">
        <v>1384</v>
      </c>
      <c r="AB16" s="557">
        <v>1817</v>
      </c>
      <c r="AC16" s="557">
        <v>22</v>
      </c>
      <c r="AD16" s="545" t="s">
        <v>22</v>
      </c>
      <c r="AE16" s="243"/>
      <c r="AF16" s="243"/>
      <c r="AG16" s="243"/>
      <c r="AH16" s="243"/>
    </row>
    <row r="17" spans="1:34" s="249" customFormat="1" ht="29.45" customHeight="1">
      <c r="A17" s="253" t="s">
        <v>223</v>
      </c>
      <c r="B17" s="543">
        <v>83330</v>
      </c>
      <c r="C17" s="557">
        <v>6032</v>
      </c>
      <c r="D17" s="557">
        <v>178</v>
      </c>
      <c r="E17" s="544">
        <v>51</v>
      </c>
      <c r="F17" s="543">
        <v>20115</v>
      </c>
      <c r="G17" s="543">
        <v>1313</v>
      </c>
      <c r="H17" s="543">
        <v>2520</v>
      </c>
      <c r="I17" s="543">
        <v>872</v>
      </c>
      <c r="J17" s="543">
        <v>1721</v>
      </c>
      <c r="K17" s="543">
        <v>522</v>
      </c>
      <c r="L17" s="543">
        <v>28</v>
      </c>
      <c r="M17" s="543">
        <v>11614</v>
      </c>
      <c r="N17" s="557">
        <v>215</v>
      </c>
      <c r="O17" s="543">
        <v>8553</v>
      </c>
      <c r="P17" s="545" t="s">
        <v>23</v>
      </c>
      <c r="Q17" s="546" t="s">
        <v>223</v>
      </c>
      <c r="R17" s="547">
        <v>4596</v>
      </c>
      <c r="S17" s="543">
        <v>7562</v>
      </c>
      <c r="T17" s="543">
        <v>2622</v>
      </c>
      <c r="U17" s="543">
        <v>1536</v>
      </c>
      <c r="V17" s="543">
        <v>803</v>
      </c>
      <c r="W17" s="557">
        <v>2424</v>
      </c>
      <c r="X17" s="543">
        <v>6670</v>
      </c>
      <c r="Y17" s="543">
        <v>731</v>
      </c>
      <c r="Z17" s="543">
        <v>52</v>
      </c>
      <c r="AA17" s="557">
        <v>1216</v>
      </c>
      <c r="AB17" s="557">
        <v>1587</v>
      </c>
      <c r="AC17" s="557">
        <v>17</v>
      </c>
      <c r="AD17" s="545" t="s">
        <v>23</v>
      </c>
      <c r="AE17" s="243"/>
      <c r="AF17" s="243"/>
      <c r="AG17" s="243"/>
      <c r="AH17" s="243"/>
    </row>
    <row r="18" spans="1:34" s="249" customFormat="1" ht="29.45" customHeight="1">
      <c r="A18" s="253" t="s">
        <v>224</v>
      </c>
      <c r="B18" s="543">
        <v>81279</v>
      </c>
      <c r="C18" s="557">
        <v>6164</v>
      </c>
      <c r="D18" s="557">
        <v>161</v>
      </c>
      <c r="E18" s="544">
        <v>47</v>
      </c>
      <c r="F18" s="543">
        <v>20011</v>
      </c>
      <c r="G18" s="543">
        <v>1302</v>
      </c>
      <c r="H18" s="543">
        <v>2440</v>
      </c>
      <c r="I18" s="543">
        <v>817</v>
      </c>
      <c r="J18" s="543">
        <v>1687</v>
      </c>
      <c r="K18" s="543">
        <v>469</v>
      </c>
      <c r="L18" s="543">
        <v>33</v>
      </c>
      <c r="M18" s="543">
        <v>11430</v>
      </c>
      <c r="N18" s="557">
        <v>194</v>
      </c>
      <c r="O18" s="543">
        <v>8212</v>
      </c>
      <c r="P18" s="545" t="s">
        <v>24</v>
      </c>
      <c r="Q18" s="546" t="s">
        <v>224</v>
      </c>
      <c r="R18" s="547">
        <v>4594</v>
      </c>
      <c r="S18" s="543">
        <v>7721</v>
      </c>
      <c r="T18" s="543">
        <v>2451</v>
      </c>
      <c r="U18" s="543">
        <v>1369</v>
      </c>
      <c r="V18" s="548">
        <v>656</v>
      </c>
      <c r="W18" s="560">
        <v>2010</v>
      </c>
      <c r="X18" s="543">
        <v>6396</v>
      </c>
      <c r="Y18" s="543">
        <v>683</v>
      </c>
      <c r="Z18" s="543">
        <v>41</v>
      </c>
      <c r="AA18" s="557">
        <v>1068</v>
      </c>
      <c r="AB18" s="557">
        <v>1513</v>
      </c>
      <c r="AC18" s="557">
        <v>14</v>
      </c>
      <c r="AD18" s="545" t="s">
        <v>24</v>
      </c>
      <c r="AE18" s="243"/>
      <c r="AF18" s="243"/>
      <c r="AG18" s="243"/>
      <c r="AH18" s="243"/>
    </row>
    <row r="19" spans="1:34" s="249" customFormat="1" ht="29.45" customHeight="1">
      <c r="A19" s="253" t="s">
        <v>225</v>
      </c>
      <c r="B19" s="543">
        <v>72824</v>
      </c>
      <c r="C19" s="557">
        <v>6027</v>
      </c>
      <c r="D19" s="557">
        <v>125</v>
      </c>
      <c r="E19" s="544">
        <v>52</v>
      </c>
      <c r="F19" s="543">
        <v>17525</v>
      </c>
      <c r="G19" s="543">
        <v>1111</v>
      </c>
      <c r="H19" s="543">
        <v>2101</v>
      </c>
      <c r="I19" s="543">
        <v>711</v>
      </c>
      <c r="J19" s="543">
        <v>1351</v>
      </c>
      <c r="K19" s="543">
        <v>410</v>
      </c>
      <c r="L19" s="543">
        <v>31</v>
      </c>
      <c r="M19" s="543">
        <v>10129</v>
      </c>
      <c r="N19" s="557">
        <v>180</v>
      </c>
      <c r="O19" s="543">
        <v>7250</v>
      </c>
      <c r="P19" s="545" t="s">
        <v>25</v>
      </c>
      <c r="Q19" s="546" t="s">
        <v>225</v>
      </c>
      <c r="R19" s="547">
        <v>4254</v>
      </c>
      <c r="S19" s="543">
        <v>7466</v>
      </c>
      <c r="T19" s="543">
        <v>2011</v>
      </c>
      <c r="U19" s="543">
        <v>1105</v>
      </c>
      <c r="V19" s="548">
        <v>615</v>
      </c>
      <c r="W19" s="560">
        <v>1690</v>
      </c>
      <c r="X19" s="543">
        <v>6218</v>
      </c>
      <c r="Y19" s="543">
        <v>497</v>
      </c>
      <c r="Z19" s="543">
        <v>28</v>
      </c>
      <c r="AA19" s="557">
        <v>843</v>
      </c>
      <c r="AB19" s="557">
        <v>1270</v>
      </c>
      <c r="AC19" s="557">
        <v>11</v>
      </c>
      <c r="AD19" s="545" t="s">
        <v>25</v>
      </c>
      <c r="AE19" s="243"/>
      <c r="AF19" s="243"/>
      <c r="AG19" s="243"/>
      <c r="AH19" s="243"/>
    </row>
    <row r="20" spans="1:34" s="249" customFormat="1" ht="29.45" customHeight="1">
      <c r="A20" s="253" t="s">
        <v>226</v>
      </c>
      <c r="B20" s="543">
        <v>73468</v>
      </c>
      <c r="C20" s="557">
        <v>6291</v>
      </c>
      <c r="D20" s="557">
        <v>176</v>
      </c>
      <c r="E20" s="544">
        <v>69</v>
      </c>
      <c r="F20" s="543">
        <v>17549</v>
      </c>
      <c r="G20" s="543">
        <v>1089</v>
      </c>
      <c r="H20" s="543">
        <v>2101</v>
      </c>
      <c r="I20" s="543">
        <v>725</v>
      </c>
      <c r="J20" s="543">
        <v>1395</v>
      </c>
      <c r="K20" s="543">
        <v>450</v>
      </c>
      <c r="L20" s="543">
        <v>29</v>
      </c>
      <c r="M20" s="543">
        <v>10639</v>
      </c>
      <c r="N20" s="557">
        <v>206</v>
      </c>
      <c r="O20" s="543">
        <v>7165</v>
      </c>
      <c r="P20" s="545" t="s">
        <v>227</v>
      </c>
      <c r="Q20" s="546" t="s">
        <v>226</v>
      </c>
      <c r="R20" s="547">
        <v>4436</v>
      </c>
      <c r="S20" s="543">
        <v>6856</v>
      </c>
      <c r="T20" s="543">
        <v>2030</v>
      </c>
      <c r="U20" s="543">
        <v>1196</v>
      </c>
      <c r="V20" s="543">
        <v>663</v>
      </c>
      <c r="W20" s="557">
        <v>1651</v>
      </c>
      <c r="X20" s="543">
        <v>6164</v>
      </c>
      <c r="Y20" s="543">
        <v>524</v>
      </c>
      <c r="Z20" s="543">
        <v>30</v>
      </c>
      <c r="AA20" s="557">
        <v>860</v>
      </c>
      <c r="AB20" s="557">
        <v>1376</v>
      </c>
      <c r="AC20" s="557">
        <v>11</v>
      </c>
      <c r="AD20" s="545" t="s">
        <v>227</v>
      </c>
      <c r="AE20" s="243"/>
      <c r="AF20" s="243"/>
      <c r="AG20" s="243"/>
      <c r="AH20" s="243"/>
    </row>
    <row r="21" spans="1:34" s="249" customFormat="1" ht="29.45" customHeight="1">
      <c r="A21" s="253" t="s">
        <v>228</v>
      </c>
      <c r="B21" s="543">
        <v>73142</v>
      </c>
      <c r="C21" s="557">
        <v>6647</v>
      </c>
      <c r="D21" s="557">
        <v>172</v>
      </c>
      <c r="E21" s="544">
        <v>76</v>
      </c>
      <c r="F21" s="543">
        <v>16343</v>
      </c>
      <c r="G21" s="543">
        <v>1108</v>
      </c>
      <c r="H21" s="543">
        <v>1979</v>
      </c>
      <c r="I21" s="543">
        <v>608</v>
      </c>
      <c r="J21" s="543">
        <v>1439</v>
      </c>
      <c r="K21" s="543">
        <v>440</v>
      </c>
      <c r="L21" s="543">
        <v>14</v>
      </c>
      <c r="M21" s="543">
        <v>10694</v>
      </c>
      <c r="N21" s="557">
        <v>208</v>
      </c>
      <c r="O21" s="543">
        <v>7446</v>
      </c>
      <c r="P21" s="545" t="s">
        <v>229</v>
      </c>
      <c r="Q21" s="546" t="s">
        <v>228</v>
      </c>
      <c r="R21" s="547">
        <v>3983</v>
      </c>
      <c r="S21" s="543">
        <v>6863</v>
      </c>
      <c r="T21" s="543">
        <v>2042</v>
      </c>
      <c r="U21" s="543">
        <v>1387</v>
      </c>
      <c r="V21" s="543">
        <v>737</v>
      </c>
      <c r="W21" s="557">
        <v>1654</v>
      </c>
      <c r="X21" s="543">
        <v>6605</v>
      </c>
      <c r="Y21" s="543">
        <v>564</v>
      </c>
      <c r="Z21" s="543">
        <v>34</v>
      </c>
      <c r="AA21" s="557">
        <v>886</v>
      </c>
      <c r="AB21" s="557">
        <v>1416</v>
      </c>
      <c r="AC21" s="557">
        <v>12</v>
      </c>
      <c r="AD21" s="545" t="s">
        <v>229</v>
      </c>
      <c r="AE21" s="243"/>
      <c r="AF21" s="243"/>
      <c r="AG21" s="243"/>
      <c r="AH21" s="243"/>
    </row>
    <row r="22" spans="1:34" s="249" customFormat="1" ht="29.45" customHeight="1">
      <c r="A22" s="253" t="s">
        <v>230</v>
      </c>
      <c r="B22" s="543">
        <v>70362</v>
      </c>
      <c r="C22" s="557">
        <v>7326</v>
      </c>
      <c r="D22" s="557">
        <v>162</v>
      </c>
      <c r="E22" s="544">
        <v>87</v>
      </c>
      <c r="F22" s="543">
        <v>15481</v>
      </c>
      <c r="G22" s="543">
        <v>1145</v>
      </c>
      <c r="H22" s="543">
        <v>1810</v>
      </c>
      <c r="I22" s="543">
        <v>621</v>
      </c>
      <c r="J22" s="543">
        <v>1473</v>
      </c>
      <c r="K22" s="543">
        <v>412</v>
      </c>
      <c r="L22" s="543">
        <v>11</v>
      </c>
      <c r="M22" s="543">
        <v>10042</v>
      </c>
      <c r="N22" s="557">
        <v>254</v>
      </c>
      <c r="O22" s="543">
        <v>7002</v>
      </c>
      <c r="P22" s="545" t="s">
        <v>26</v>
      </c>
      <c r="Q22" s="546" t="s">
        <v>230</v>
      </c>
      <c r="R22" s="547">
        <v>3766</v>
      </c>
      <c r="S22" s="543">
        <v>5975</v>
      </c>
      <c r="T22" s="543">
        <v>1978</v>
      </c>
      <c r="U22" s="543">
        <v>1417</v>
      </c>
      <c r="V22" s="543">
        <v>740</v>
      </c>
      <c r="W22" s="557">
        <v>1579</v>
      </c>
      <c r="X22" s="543">
        <v>6450</v>
      </c>
      <c r="Y22" s="543">
        <v>565</v>
      </c>
      <c r="Z22" s="543">
        <v>51</v>
      </c>
      <c r="AA22" s="557">
        <v>887</v>
      </c>
      <c r="AB22" s="557">
        <v>1377</v>
      </c>
      <c r="AC22" s="557">
        <v>14</v>
      </c>
      <c r="AD22" s="545" t="s">
        <v>26</v>
      </c>
      <c r="AE22" s="243"/>
      <c r="AF22" s="243"/>
      <c r="AG22" s="243"/>
      <c r="AH22" s="243"/>
    </row>
    <row r="23" spans="1:34" s="249" customFormat="1" ht="29.45" customHeight="1">
      <c r="A23" s="253" t="s">
        <v>231</v>
      </c>
      <c r="B23" s="543">
        <v>71888</v>
      </c>
      <c r="C23" s="557">
        <v>7135</v>
      </c>
      <c r="D23" s="557">
        <v>167</v>
      </c>
      <c r="E23" s="544">
        <v>6</v>
      </c>
      <c r="F23" s="543">
        <v>16630</v>
      </c>
      <c r="G23" s="543">
        <v>1164</v>
      </c>
      <c r="H23" s="543">
        <v>1937</v>
      </c>
      <c r="I23" s="543">
        <v>614</v>
      </c>
      <c r="J23" s="543">
        <v>1503</v>
      </c>
      <c r="K23" s="543">
        <v>497</v>
      </c>
      <c r="L23" s="543">
        <v>22</v>
      </c>
      <c r="M23" s="543">
        <v>10326</v>
      </c>
      <c r="N23" s="557">
        <v>282</v>
      </c>
      <c r="O23" s="543">
        <v>7251</v>
      </c>
      <c r="P23" s="545" t="s">
        <v>232</v>
      </c>
      <c r="Q23" s="546" t="s">
        <v>231</v>
      </c>
      <c r="R23" s="547">
        <v>4106</v>
      </c>
      <c r="S23" s="543">
        <v>5343</v>
      </c>
      <c r="T23" s="543">
        <v>1989</v>
      </c>
      <c r="U23" s="543">
        <v>1419</v>
      </c>
      <c r="V23" s="543">
        <v>721</v>
      </c>
      <c r="W23" s="557">
        <v>1775</v>
      </c>
      <c r="X23" s="543">
        <v>6297</v>
      </c>
      <c r="Y23" s="543">
        <v>552</v>
      </c>
      <c r="Z23" s="543">
        <v>61</v>
      </c>
      <c r="AA23" s="557">
        <v>896</v>
      </c>
      <c r="AB23" s="557">
        <v>1473</v>
      </c>
      <c r="AC23" s="557">
        <v>14</v>
      </c>
      <c r="AD23" s="545" t="s">
        <v>232</v>
      </c>
      <c r="AE23" s="243"/>
      <c r="AF23" s="243"/>
      <c r="AG23" s="243"/>
      <c r="AH23" s="243"/>
    </row>
    <row r="24" spans="1:34" s="249" customFormat="1" ht="29.45" customHeight="1">
      <c r="A24" s="253" t="s">
        <v>233</v>
      </c>
      <c r="B24" s="543">
        <v>67524</v>
      </c>
      <c r="C24" s="557">
        <v>5969</v>
      </c>
      <c r="D24" s="557">
        <v>140</v>
      </c>
      <c r="E24" s="544">
        <v>1</v>
      </c>
      <c r="F24" s="543">
        <v>15333</v>
      </c>
      <c r="G24" s="543">
        <v>1032</v>
      </c>
      <c r="H24" s="543">
        <v>1822</v>
      </c>
      <c r="I24" s="543">
        <v>547</v>
      </c>
      <c r="J24" s="543">
        <v>1268</v>
      </c>
      <c r="K24" s="543">
        <v>410</v>
      </c>
      <c r="L24" s="543">
        <v>25</v>
      </c>
      <c r="M24" s="543">
        <v>9462</v>
      </c>
      <c r="N24" s="557">
        <v>211</v>
      </c>
      <c r="O24" s="543">
        <v>7099</v>
      </c>
      <c r="P24" s="545" t="s">
        <v>27</v>
      </c>
      <c r="Q24" s="546" t="s">
        <v>233</v>
      </c>
      <c r="R24" s="547">
        <v>4136</v>
      </c>
      <c r="S24" s="543">
        <v>6821</v>
      </c>
      <c r="T24" s="543">
        <v>1744</v>
      </c>
      <c r="U24" s="543">
        <v>1168</v>
      </c>
      <c r="V24" s="543">
        <v>609</v>
      </c>
      <c r="W24" s="557">
        <v>1544</v>
      </c>
      <c r="X24" s="543">
        <v>5672</v>
      </c>
      <c r="Y24" s="543">
        <v>531</v>
      </c>
      <c r="Z24" s="543">
        <v>97</v>
      </c>
      <c r="AA24" s="557">
        <v>796</v>
      </c>
      <c r="AB24" s="557">
        <v>1295</v>
      </c>
      <c r="AC24" s="557">
        <v>10</v>
      </c>
      <c r="AD24" s="545" t="s">
        <v>27</v>
      </c>
      <c r="AE24" s="243"/>
      <c r="AF24" s="243"/>
      <c r="AG24" s="243"/>
      <c r="AH24" s="243"/>
    </row>
    <row r="25" spans="1:34" s="249" customFormat="1" ht="29.45" customHeight="1">
      <c r="A25" s="253" t="s">
        <v>234</v>
      </c>
      <c r="B25" s="543">
        <v>76688</v>
      </c>
      <c r="C25" s="557">
        <v>6121</v>
      </c>
      <c r="D25" s="557">
        <v>142</v>
      </c>
      <c r="E25" s="544">
        <v>1</v>
      </c>
      <c r="F25" s="543">
        <v>18226</v>
      </c>
      <c r="G25" s="543">
        <v>1191</v>
      </c>
      <c r="H25" s="543">
        <v>2113</v>
      </c>
      <c r="I25" s="543">
        <v>684</v>
      </c>
      <c r="J25" s="543">
        <v>1553</v>
      </c>
      <c r="K25" s="543">
        <v>488</v>
      </c>
      <c r="L25" s="543">
        <v>29</v>
      </c>
      <c r="M25" s="543">
        <v>10975</v>
      </c>
      <c r="N25" s="557">
        <v>242</v>
      </c>
      <c r="O25" s="543">
        <v>8205</v>
      </c>
      <c r="P25" s="545" t="s">
        <v>28</v>
      </c>
      <c r="Q25" s="546" t="s">
        <v>234</v>
      </c>
      <c r="R25" s="547">
        <v>4741</v>
      </c>
      <c r="S25" s="543">
        <v>6824</v>
      </c>
      <c r="T25" s="543">
        <v>2137</v>
      </c>
      <c r="U25" s="543">
        <v>1190</v>
      </c>
      <c r="V25" s="543">
        <v>664</v>
      </c>
      <c r="W25" s="557">
        <v>1954</v>
      </c>
      <c r="X25" s="543">
        <v>6179</v>
      </c>
      <c r="Y25" s="543">
        <v>618</v>
      </c>
      <c r="Z25" s="543">
        <v>178</v>
      </c>
      <c r="AA25" s="557">
        <v>979</v>
      </c>
      <c r="AB25" s="557">
        <v>1491</v>
      </c>
      <c r="AC25" s="557">
        <v>11</v>
      </c>
      <c r="AD25" s="545" t="s">
        <v>28</v>
      </c>
      <c r="AE25" s="243"/>
      <c r="AF25" s="243"/>
      <c r="AG25" s="243"/>
      <c r="AH25" s="243"/>
    </row>
    <row r="26" spans="1:34" s="279" customFormat="1" ht="29.45" customHeight="1">
      <c r="A26" s="565" t="s">
        <v>235</v>
      </c>
      <c r="B26" s="549">
        <v>84175</v>
      </c>
      <c r="C26" s="558">
        <v>6271</v>
      </c>
      <c r="D26" s="558">
        <v>177</v>
      </c>
      <c r="E26" s="551">
        <v>0</v>
      </c>
      <c r="F26" s="550">
        <v>19604</v>
      </c>
      <c r="G26" s="550">
        <v>1355</v>
      </c>
      <c r="H26" s="550">
        <v>2222</v>
      </c>
      <c r="I26" s="550">
        <v>837</v>
      </c>
      <c r="J26" s="550">
        <v>1831</v>
      </c>
      <c r="K26" s="550">
        <v>457</v>
      </c>
      <c r="L26" s="550">
        <v>33</v>
      </c>
      <c r="M26" s="550">
        <v>12172</v>
      </c>
      <c r="N26" s="558">
        <v>267</v>
      </c>
      <c r="O26" s="550">
        <v>9081</v>
      </c>
      <c r="P26" s="552" t="s">
        <v>29</v>
      </c>
      <c r="Q26" s="553" t="s">
        <v>235</v>
      </c>
      <c r="R26" s="549">
        <v>5076</v>
      </c>
      <c r="S26" s="550">
        <v>7018</v>
      </c>
      <c r="T26" s="550">
        <v>2579</v>
      </c>
      <c r="U26" s="550">
        <v>1534</v>
      </c>
      <c r="V26" s="550">
        <v>828</v>
      </c>
      <c r="W26" s="558">
        <v>2416</v>
      </c>
      <c r="X26" s="550">
        <v>6673</v>
      </c>
      <c r="Y26" s="550">
        <v>773</v>
      </c>
      <c r="Z26" s="550">
        <v>218</v>
      </c>
      <c r="AA26" s="558">
        <v>1221</v>
      </c>
      <c r="AB26" s="558">
        <v>1791</v>
      </c>
      <c r="AC26" s="558">
        <v>13</v>
      </c>
      <c r="AD26" s="552" t="s">
        <v>29</v>
      </c>
      <c r="AE26" s="424"/>
      <c r="AF26" s="424"/>
      <c r="AG26" s="424"/>
      <c r="AH26" s="424"/>
    </row>
    <row r="27" spans="1:34" s="249" customFormat="1" ht="5.25" hidden="1" customHeight="1">
      <c r="A27" s="261"/>
      <c r="B27" s="235">
        <f>SUM(C27:O27,R27:AB27)</f>
        <v>0</v>
      </c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3"/>
      <c r="Q27" s="264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3"/>
    </row>
    <row r="28" spans="1:34" s="555" customFormat="1" ht="14.25" customHeight="1">
      <c r="A28" s="646" t="s">
        <v>375</v>
      </c>
      <c r="B28" s="647"/>
      <c r="C28" s="648"/>
      <c r="D28" s="648"/>
      <c r="E28" s="648"/>
      <c r="F28" s="648"/>
      <c r="G28" s="648"/>
      <c r="H28" s="648"/>
      <c r="I28" s="648"/>
      <c r="J28" s="648"/>
      <c r="K28" s="648"/>
      <c r="L28" s="648"/>
      <c r="M28" s="648"/>
      <c r="N28" s="648"/>
      <c r="O28" s="648"/>
      <c r="P28" s="648"/>
      <c r="Q28" s="646"/>
      <c r="R28" s="648"/>
      <c r="S28" s="648"/>
      <c r="T28" s="648"/>
      <c r="U28" s="648"/>
      <c r="V28" s="648"/>
      <c r="W28" s="648"/>
      <c r="X28" s="648"/>
      <c r="Y28" s="648"/>
      <c r="Z28" s="648"/>
      <c r="AA28" s="648"/>
      <c r="AB28" s="648"/>
      <c r="AC28" s="648"/>
      <c r="AD28" s="653"/>
    </row>
    <row r="29" spans="1:34" s="243" customFormat="1" ht="15" customHeight="1">
      <c r="A29" s="37" t="s">
        <v>219</v>
      </c>
      <c r="B29" s="38"/>
      <c r="C29" s="39"/>
      <c r="D29" s="39"/>
      <c r="E29" s="37"/>
      <c r="F29" s="40"/>
      <c r="G29" s="38"/>
      <c r="H29" s="40"/>
      <c r="I29" s="40"/>
      <c r="J29" s="265"/>
      <c r="K29" s="38"/>
      <c r="L29" s="40"/>
      <c r="M29" s="38"/>
      <c r="N29" s="38"/>
      <c r="O29" s="38"/>
      <c r="P29" s="38" t="s">
        <v>204</v>
      </c>
      <c r="Q29" s="37" t="s">
        <v>220</v>
      </c>
      <c r="R29" s="38"/>
      <c r="S29" s="39"/>
      <c r="T29" s="37"/>
      <c r="U29" s="37"/>
      <c r="V29" s="37"/>
      <c r="W29" s="37"/>
      <c r="X29" s="40"/>
      <c r="Y29" s="40"/>
      <c r="Z29" s="40"/>
      <c r="AA29" s="40"/>
      <c r="AB29" s="40"/>
      <c r="AC29" s="40"/>
      <c r="AD29" s="561"/>
    </row>
    <row r="30" spans="1:34" s="249" customFormat="1" ht="15.75" customHeight="1">
      <c r="A30" s="579"/>
      <c r="B30" s="579"/>
      <c r="C30" s="579"/>
      <c r="D30" s="579"/>
      <c r="E30" s="579"/>
      <c r="F30" s="579"/>
      <c r="G30" s="579"/>
      <c r="H30" s="579"/>
      <c r="I30" s="266"/>
      <c r="J30" s="266"/>
      <c r="K30" s="266"/>
      <c r="L30" s="266"/>
      <c r="M30" s="266"/>
      <c r="N30" s="266"/>
      <c r="O30" s="266"/>
      <c r="P30" s="266"/>
      <c r="Q30" s="243"/>
      <c r="R30" s="267"/>
      <c r="S30" s="267"/>
      <c r="T30" s="267"/>
      <c r="U30" s="266"/>
      <c r="V30" s="266"/>
      <c r="W30" s="266"/>
      <c r="X30" s="267"/>
      <c r="Y30" s="266"/>
      <c r="Z30" s="266"/>
      <c r="AA30" s="266"/>
      <c r="AB30" s="266"/>
      <c r="AC30" s="266"/>
      <c r="AD30" s="266"/>
    </row>
    <row r="31" spans="1:34" s="268" customFormat="1">
      <c r="A31" s="649"/>
      <c r="B31" s="650"/>
      <c r="C31" s="650"/>
      <c r="D31" s="650"/>
      <c r="E31" s="650"/>
      <c r="F31" s="650"/>
      <c r="G31" s="650"/>
      <c r="H31" s="650"/>
      <c r="I31" s="650"/>
      <c r="J31" s="650"/>
      <c r="K31" s="650"/>
      <c r="L31" s="650"/>
      <c r="M31" s="650"/>
      <c r="N31" s="650"/>
      <c r="O31" s="650"/>
      <c r="P31" s="650"/>
      <c r="Q31" s="649"/>
      <c r="R31" s="649"/>
      <c r="S31" s="649"/>
      <c r="T31" s="649"/>
      <c r="U31" s="649"/>
      <c r="V31" s="649"/>
      <c r="W31" s="649"/>
      <c r="X31" s="649"/>
      <c r="Y31" s="649"/>
      <c r="Z31" s="649"/>
      <c r="AA31" s="649"/>
      <c r="AB31" s="649"/>
      <c r="AC31" s="649"/>
      <c r="AD31" s="649"/>
    </row>
    <row r="32" spans="1:34" s="268" customFormat="1">
      <c r="A32" s="649"/>
      <c r="B32" s="650"/>
      <c r="C32" s="650"/>
      <c r="D32" s="650"/>
      <c r="E32" s="269"/>
      <c r="F32" s="650"/>
      <c r="G32" s="650"/>
      <c r="H32" s="650"/>
      <c r="I32" s="650"/>
      <c r="J32" s="650"/>
      <c r="K32" s="650"/>
      <c r="L32" s="650"/>
      <c r="M32" s="650"/>
      <c r="N32" s="650"/>
      <c r="O32" s="650"/>
      <c r="P32" s="650"/>
      <c r="Q32" s="649"/>
      <c r="R32" s="649"/>
      <c r="S32" s="649"/>
      <c r="T32" s="649"/>
      <c r="U32" s="649"/>
      <c r="V32" s="649"/>
      <c r="W32" s="649"/>
      <c r="X32" s="649"/>
      <c r="Y32" s="649"/>
      <c r="Z32" s="649"/>
      <c r="AA32" s="649"/>
      <c r="AB32" s="649"/>
      <c r="AC32" s="649"/>
      <c r="AD32" s="649"/>
    </row>
    <row r="33" spans="1:30" s="268" customFormat="1">
      <c r="A33" s="649"/>
      <c r="B33" s="650"/>
      <c r="C33" s="650"/>
      <c r="D33" s="650"/>
      <c r="E33" s="269"/>
      <c r="F33" s="650"/>
      <c r="G33" s="650"/>
      <c r="H33" s="650"/>
      <c r="I33" s="650"/>
      <c r="J33" s="650"/>
      <c r="K33" s="650"/>
      <c r="L33" s="650"/>
      <c r="M33" s="650"/>
      <c r="N33" s="650"/>
      <c r="O33" s="650"/>
      <c r="P33" s="650"/>
      <c r="Q33" s="649"/>
      <c r="R33" s="649"/>
      <c r="S33" s="649"/>
      <c r="T33" s="649"/>
      <c r="U33" s="649"/>
      <c r="V33" s="649"/>
      <c r="W33" s="649"/>
      <c r="X33" s="649"/>
      <c r="Y33" s="649"/>
      <c r="Z33" s="649"/>
      <c r="AA33" s="649"/>
      <c r="AB33" s="649"/>
      <c r="AC33" s="649"/>
      <c r="AD33" s="649"/>
    </row>
    <row r="34" spans="1:30" s="268" customFormat="1">
      <c r="A34" s="649"/>
      <c r="B34" s="650"/>
      <c r="C34" s="650"/>
      <c r="D34" s="650"/>
      <c r="E34" s="269"/>
      <c r="F34" s="650"/>
      <c r="G34" s="650"/>
      <c r="H34" s="650"/>
      <c r="I34" s="650"/>
      <c r="J34" s="650"/>
      <c r="K34" s="650"/>
      <c r="L34" s="650"/>
      <c r="M34" s="650"/>
      <c r="N34" s="650"/>
      <c r="O34" s="650"/>
      <c r="P34" s="650"/>
      <c r="Q34" s="649"/>
      <c r="R34" s="649"/>
      <c r="S34" s="649"/>
      <c r="T34" s="649"/>
      <c r="U34" s="649"/>
      <c r="V34" s="649"/>
      <c r="W34" s="649"/>
      <c r="X34" s="649"/>
      <c r="Y34" s="649"/>
      <c r="Z34" s="649"/>
      <c r="AA34" s="649"/>
      <c r="AB34" s="649"/>
      <c r="AC34" s="649"/>
      <c r="AD34" s="649"/>
    </row>
    <row r="35" spans="1:30" s="268" customFormat="1">
      <c r="A35" s="649"/>
      <c r="B35" s="650"/>
      <c r="C35" s="650"/>
      <c r="D35" s="650"/>
      <c r="E35" s="269"/>
      <c r="F35" s="650"/>
      <c r="G35" s="650"/>
      <c r="H35" s="650"/>
      <c r="I35" s="650"/>
      <c r="J35" s="650"/>
      <c r="K35" s="650"/>
      <c r="L35" s="650"/>
      <c r="M35" s="650"/>
      <c r="N35" s="650"/>
      <c r="O35" s="650"/>
      <c r="P35" s="650"/>
      <c r="Q35" s="649"/>
      <c r="R35" s="649"/>
      <c r="S35" s="649"/>
      <c r="T35" s="649"/>
      <c r="U35" s="649"/>
      <c r="V35" s="649"/>
      <c r="W35" s="649"/>
      <c r="X35" s="649"/>
      <c r="Y35" s="649"/>
      <c r="Z35" s="649"/>
      <c r="AA35" s="649"/>
      <c r="AB35" s="649"/>
      <c r="AC35" s="649"/>
      <c r="AD35" s="649"/>
    </row>
    <row r="36" spans="1:30" s="268" customFormat="1">
      <c r="A36" s="649"/>
      <c r="B36" s="650"/>
      <c r="C36" s="650"/>
      <c r="D36" s="650"/>
      <c r="E36" s="269"/>
      <c r="F36" s="650"/>
      <c r="G36" s="650"/>
      <c r="H36" s="650"/>
      <c r="I36" s="650"/>
      <c r="J36" s="650"/>
      <c r="K36" s="650"/>
      <c r="L36" s="650"/>
      <c r="M36" s="650"/>
      <c r="N36" s="650"/>
      <c r="O36" s="650"/>
      <c r="P36" s="650"/>
      <c r="Q36" s="649"/>
      <c r="R36" s="649"/>
      <c r="S36" s="649"/>
      <c r="T36" s="649"/>
      <c r="U36" s="649"/>
      <c r="V36" s="649"/>
      <c r="W36" s="649"/>
      <c r="X36" s="649"/>
      <c r="Y36" s="649"/>
      <c r="Z36" s="649"/>
      <c r="AA36" s="649"/>
      <c r="AB36" s="649"/>
      <c r="AC36" s="649"/>
      <c r="AD36" s="649"/>
    </row>
    <row r="37" spans="1:30" s="268" customFormat="1">
      <c r="A37" s="649"/>
      <c r="B37" s="650"/>
      <c r="C37" s="650"/>
      <c r="D37" s="650"/>
      <c r="E37" s="269"/>
      <c r="F37" s="650"/>
      <c r="G37" s="650"/>
      <c r="H37" s="650"/>
      <c r="I37" s="650"/>
      <c r="J37" s="650"/>
      <c r="K37" s="650"/>
      <c r="L37" s="650"/>
      <c r="M37" s="650"/>
      <c r="N37" s="650"/>
      <c r="O37" s="650"/>
      <c r="P37" s="650"/>
      <c r="Q37" s="649"/>
      <c r="R37" s="649"/>
      <c r="S37" s="649"/>
      <c r="T37" s="649"/>
      <c r="U37" s="649"/>
      <c r="V37" s="649"/>
      <c r="W37" s="649"/>
      <c r="X37" s="649"/>
      <c r="Y37" s="649"/>
      <c r="Z37" s="649"/>
      <c r="AA37" s="649"/>
      <c r="AB37" s="649"/>
      <c r="AC37" s="649"/>
      <c r="AD37" s="649"/>
    </row>
    <row r="38" spans="1:30" s="268" customFormat="1">
      <c r="A38" s="649"/>
      <c r="B38" s="650"/>
      <c r="C38" s="650"/>
      <c r="D38" s="650"/>
      <c r="E38" s="650"/>
      <c r="F38" s="650"/>
      <c r="G38" s="650"/>
      <c r="H38" s="650"/>
      <c r="I38" s="650"/>
      <c r="J38" s="650"/>
      <c r="K38" s="650"/>
      <c r="L38" s="650"/>
      <c r="M38" s="650"/>
      <c r="N38" s="650"/>
      <c r="O38" s="650"/>
      <c r="P38" s="650"/>
      <c r="Q38" s="649"/>
      <c r="R38" s="649"/>
      <c r="S38" s="649"/>
      <c r="T38" s="649"/>
      <c r="U38" s="649"/>
      <c r="V38" s="649"/>
      <c r="W38" s="649"/>
      <c r="X38" s="649"/>
      <c r="Y38" s="649"/>
      <c r="Z38" s="649"/>
      <c r="AA38" s="649"/>
      <c r="AB38" s="649"/>
      <c r="AC38" s="649"/>
      <c r="AD38" s="649"/>
    </row>
    <row r="39" spans="1:30" s="268" customFormat="1">
      <c r="A39" s="649"/>
      <c r="B39" s="650"/>
      <c r="C39" s="650"/>
      <c r="D39" s="650"/>
      <c r="E39" s="650"/>
      <c r="F39" s="650"/>
      <c r="G39" s="650"/>
      <c r="H39" s="650"/>
      <c r="I39" s="650"/>
      <c r="J39" s="650"/>
      <c r="K39" s="650"/>
      <c r="L39" s="650"/>
      <c r="M39" s="650"/>
      <c r="N39" s="650"/>
      <c r="O39" s="650"/>
      <c r="P39" s="650"/>
      <c r="Q39" s="649"/>
      <c r="R39" s="649"/>
      <c r="S39" s="649"/>
      <c r="T39" s="649"/>
      <c r="U39" s="649"/>
      <c r="V39" s="649"/>
      <c r="W39" s="649"/>
      <c r="X39" s="649"/>
      <c r="Y39" s="649"/>
      <c r="Z39" s="649"/>
      <c r="AA39" s="649"/>
      <c r="AB39" s="649"/>
      <c r="AC39" s="649"/>
      <c r="AD39" s="649"/>
    </row>
    <row r="40" spans="1:30" s="268" customFormat="1">
      <c r="A40" s="649"/>
      <c r="B40" s="650"/>
      <c r="C40" s="650"/>
      <c r="D40" s="650"/>
      <c r="E40" s="650"/>
      <c r="F40" s="650"/>
      <c r="G40" s="650"/>
      <c r="H40" s="650"/>
      <c r="I40" s="650"/>
      <c r="J40" s="650"/>
      <c r="K40" s="650"/>
      <c r="L40" s="650"/>
      <c r="M40" s="650"/>
      <c r="N40" s="650"/>
      <c r="O40" s="650"/>
      <c r="P40" s="650"/>
      <c r="Q40" s="649"/>
      <c r="R40" s="649"/>
      <c r="S40" s="649"/>
      <c r="T40" s="649"/>
      <c r="U40" s="649"/>
      <c r="V40" s="649"/>
      <c r="W40" s="649"/>
      <c r="X40" s="649"/>
      <c r="Y40" s="649"/>
      <c r="Z40" s="649"/>
      <c r="AA40" s="649"/>
      <c r="AB40" s="649"/>
      <c r="AC40" s="649"/>
      <c r="AD40" s="649"/>
    </row>
    <row r="41" spans="1:30" s="268" customFormat="1">
      <c r="A41" s="649"/>
      <c r="B41" s="650"/>
      <c r="C41" s="650"/>
      <c r="D41" s="650"/>
      <c r="E41" s="650"/>
      <c r="F41" s="650"/>
      <c r="G41" s="650"/>
      <c r="H41" s="650"/>
      <c r="I41" s="650"/>
      <c r="J41" s="650"/>
      <c r="K41" s="650"/>
      <c r="L41" s="650"/>
      <c r="M41" s="650"/>
      <c r="N41" s="650"/>
      <c r="O41" s="650"/>
      <c r="P41" s="650"/>
      <c r="Q41" s="649"/>
      <c r="R41" s="649"/>
      <c r="S41" s="649"/>
      <c r="T41" s="649"/>
      <c r="U41" s="649"/>
      <c r="V41" s="649"/>
      <c r="W41" s="649"/>
      <c r="X41" s="649"/>
      <c r="Y41" s="649"/>
      <c r="Z41" s="649"/>
      <c r="AA41" s="649"/>
      <c r="AB41" s="649"/>
      <c r="AC41" s="649"/>
      <c r="AD41" s="649"/>
    </row>
    <row r="42" spans="1:30" s="268" customFormat="1">
      <c r="A42" s="649"/>
      <c r="B42" s="650"/>
      <c r="C42" s="650"/>
      <c r="D42" s="650"/>
      <c r="E42" s="650"/>
      <c r="F42" s="650"/>
      <c r="G42" s="650"/>
      <c r="H42" s="650"/>
      <c r="I42" s="650"/>
      <c r="J42" s="650"/>
      <c r="K42" s="650"/>
      <c r="L42" s="650"/>
      <c r="M42" s="650"/>
      <c r="N42" s="650"/>
      <c r="O42" s="650"/>
      <c r="P42" s="650"/>
      <c r="Q42" s="649"/>
      <c r="R42" s="649"/>
      <c r="S42" s="649"/>
      <c r="T42" s="649"/>
      <c r="U42" s="649"/>
      <c r="V42" s="649"/>
      <c r="W42" s="649"/>
      <c r="X42" s="649"/>
      <c r="Y42" s="649"/>
      <c r="Z42" s="649"/>
      <c r="AA42" s="649"/>
      <c r="AB42" s="649"/>
      <c r="AC42" s="649"/>
      <c r="AD42" s="649"/>
    </row>
    <row r="43" spans="1:30" s="268" customFormat="1">
      <c r="A43" s="649"/>
      <c r="B43" s="650"/>
      <c r="C43" s="650"/>
      <c r="D43" s="650"/>
      <c r="E43" s="650"/>
      <c r="F43" s="650"/>
      <c r="G43" s="650"/>
      <c r="H43" s="650"/>
      <c r="I43" s="650"/>
      <c r="J43" s="650"/>
      <c r="K43" s="650"/>
      <c r="L43" s="650"/>
      <c r="M43" s="650"/>
      <c r="N43" s="650"/>
      <c r="O43" s="650"/>
      <c r="P43" s="650"/>
      <c r="Q43" s="649"/>
      <c r="R43" s="649"/>
      <c r="S43" s="649"/>
      <c r="T43" s="649"/>
      <c r="U43" s="649"/>
      <c r="V43" s="649"/>
      <c r="W43" s="649"/>
      <c r="X43" s="649"/>
      <c r="Y43" s="649"/>
      <c r="Z43" s="649"/>
      <c r="AA43" s="649"/>
      <c r="AB43" s="649"/>
      <c r="AC43" s="649"/>
      <c r="AD43" s="649"/>
    </row>
    <row r="44" spans="1:30" s="268" customFormat="1">
      <c r="A44" s="649"/>
      <c r="B44" s="650"/>
      <c r="C44" s="650"/>
      <c r="D44" s="650"/>
      <c r="E44" s="650"/>
      <c r="F44" s="650"/>
      <c r="G44" s="650"/>
      <c r="H44" s="650"/>
      <c r="I44" s="650"/>
      <c r="J44" s="650"/>
      <c r="K44" s="650"/>
      <c r="L44" s="650"/>
      <c r="M44" s="650"/>
      <c r="N44" s="650"/>
      <c r="O44" s="650"/>
      <c r="P44" s="650"/>
      <c r="Q44" s="649"/>
      <c r="R44" s="649"/>
      <c r="S44" s="649"/>
      <c r="T44" s="649"/>
      <c r="U44" s="649"/>
      <c r="V44" s="649"/>
      <c r="W44" s="649"/>
      <c r="X44" s="649"/>
      <c r="Y44" s="649"/>
      <c r="Z44" s="649"/>
      <c r="AA44" s="649"/>
      <c r="AB44" s="649"/>
      <c r="AC44" s="649"/>
      <c r="AD44" s="649"/>
    </row>
    <row r="45" spans="1:30" s="268" customFormat="1">
      <c r="A45" s="649"/>
      <c r="B45" s="650"/>
      <c r="C45" s="650"/>
      <c r="D45" s="650"/>
      <c r="E45" s="650"/>
      <c r="F45" s="650"/>
      <c r="G45" s="650"/>
      <c r="H45" s="650"/>
      <c r="I45" s="650"/>
      <c r="J45" s="650"/>
      <c r="K45" s="650"/>
      <c r="L45" s="650"/>
      <c r="M45" s="650"/>
      <c r="N45" s="650"/>
      <c r="O45" s="650"/>
      <c r="P45" s="650"/>
      <c r="Q45" s="649"/>
      <c r="R45" s="649"/>
      <c r="S45" s="649"/>
      <c r="T45" s="649"/>
      <c r="U45" s="649"/>
      <c r="V45" s="649"/>
      <c r="W45" s="649"/>
      <c r="X45" s="649"/>
      <c r="Y45" s="649"/>
      <c r="Z45" s="649"/>
      <c r="AA45" s="649"/>
      <c r="AB45" s="649"/>
      <c r="AC45" s="649"/>
      <c r="AD45" s="649"/>
    </row>
    <row r="46" spans="1:30" s="268" customFormat="1">
      <c r="A46" s="649"/>
      <c r="B46" s="650"/>
      <c r="C46" s="650"/>
      <c r="D46" s="650"/>
      <c r="E46" s="650"/>
      <c r="F46" s="650"/>
      <c r="G46" s="650"/>
      <c r="H46" s="650"/>
      <c r="I46" s="650"/>
      <c r="J46" s="650"/>
      <c r="K46" s="650"/>
      <c r="L46" s="650"/>
      <c r="M46" s="650"/>
      <c r="N46" s="650"/>
      <c r="O46" s="650"/>
      <c r="P46" s="650"/>
      <c r="Q46" s="649"/>
      <c r="R46" s="649"/>
      <c r="S46" s="649"/>
      <c r="T46" s="649"/>
      <c r="U46" s="649"/>
      <c r="V46" s="649"/>
      <c r="W46" s="649"/>
      <c r="X46" s="649"/>
      <c r="Y46" s="649"/>
      <c r="Z46" s="649"/>
      <c r="AA46" s="649"/>
      <c r="AB46" s="649"/>
      <c r="AC46" s="649"/>
      <c r="AD46" s="649"/>
    </row>
    <row r="47" spans="1:30" s="268" customFormat="1">
      <c r="A47" s="649"/>
      <c r="B47" s="650"/>
      <c r="C47" s="650"/>
      <c r="D47" s="650"/>
      <c r="E47" s="650"/>
      <c r="F47" s="650"/>
      <c r="G47" s="650"/>
      <c r="H47" s="650"/>
      <c r="I47" s="650"/>
      <c r="J47" s="650"/>
      <c r="K47" s="650"/>
      <c r="L47" s="650"/>
      <c r="M47" s="650"/>
      <c r="N47" s="650"/>
      <c r="O47" s="650"/>
      <c r="P47" s="650"/>
      <c r="Q47" s="649"/>
      <c r="R47" s="649"/>
      <c r="S47" s="649"/>
      <c r="T47" s="649"/>
      <c r="U47" s="649"/>
      <c r="V47" s="649"/>
      <c r="W47" s="649"/>
      <c r="X47" s="649"/>
      <c r="Y47" s="649"/>
      <c r="Z47" s="649"/>
      <c r="AA47" s="649"/>
      <c r="AB47" s="649"/>
      <c r="AC47" s="649"/>
      <c r="AD47" s="649"/>
    </row>
    <row r="48" spans="1:30" s="268" customFormat="1">
      <c r="A48" s="649"/>
      <c r="B48" s="650"/>
      <c r="C48" s="650"/>
      <c r="D48" s="650"/>
      <c r="E48" s="650"/>
      <c r="F48" s="650"/>
      <c r="G48" s="650"/>
      <c r="H48" s="650"/>
      <c r="I48" s="650"/>
      <c r="J48" s="650"/>
      <c r="K48" s="650"/>
      <c r="L48" s="650"/>
      <c r="M48" s="650"/>
      <c r="N48" s="650"/>
      <c r="O48" s="650"/>
      <c r="P48" s="650"/>
      <c r="Q48" s="649"/>
      <c r="R48" s="649"/>
      <c r="S48" s="649"/>
      <c r="T48" s="649"/>
      <c r="U48" s="649"/>
      <c r="V48" s="649"/>
      <c r="W48" s="649"/>
      <c r="X48" s="649"/>
      <c r="Y48" s="649"/>
      <c r="Z48" s="649"/>
      <c r="AA48" s="649"/>
      <c r="AB48" s="649"/>
      <c r="AC48" s="649"/>
      <c r="AD48" s="649"/>
    </row>
    <row r="49" spans="1:30" s="268" customFormat="1">
      <c r="A49" s="649"/>
      <c r="B49" s="650"/>
      <c r="C49" s="650"/>
      <c r="D49" s="650"/>
      <c r="E49" s="650"/>
      <c r="F49" s="650"/>
      <c r="G49" s="650"/>
      <c r="H49" s="650"/>
      <c r="I49" s="650"/>
      <c r="J49" s="650"/>
      <c r="K49" s="650"/>
      <c r="L49" s="650"/>
      <c r="M49" s="650"/>
      <c r="N49" s="650"/>
      <c r="O49" s="650"/>
      <c r="P49" s="650"/>
      <c r="Q49" s="649"/>
      <c r="R49" s="649"/>
      <c r="S49" s="649"/>
      <c r="T49" s="649"/>
      <c r="U49" s="649"/>
      <c r="V49" s="649"/>
      <c r="W49" s="649"/>
      <c r="X49" s="649"/>
      <c r="Y49" s="649"/>
      <c r="Z49" s="649"/>
      <c r="AA49" s="649"/>
      <c r="AB49" s="649"/>
      <c r="AC49" s="649"/>
      <c r="AD49" s="649"/>
    </row>
    <row r="50" spans="1:30" s="268" customFormat="1">
      <c r="A50" s="649"/>
      <c r="B50" s="650"/>
      <c r="C50" s="650"/>
      <c r="D50" s="650"/>
      <c r="E50" s="650"/>
      <c r="F50" s="650"/>
      <c r="G50" s="650"/>
      <c r="H50" s="650"/>
      <c r="I50" s="650"/>
      <c r="J50" s="650"/>
      <c r="K50" s="650"/>
      <c r="L50" s="650"/>
      <c r="M50" s="650"/>
      <c r="N50" s="650"/>
      <c r="O50" s="650"/>
      <c r="P50" s="650"/>
      <c r="Q50" s="649"/>
      <c r="R50" s="649"/>
      <c r="S50" s="649"/>
      <c r="T50" s="649"/>
      <c r="U50" s="649"/>
      <c r="V50" s="649"/>
      <c r="W50" s="649"/>
      <c r="X50" s="649"/>
      <c r="Y50" s="649"/>
      <c r="Z50" s="649"/>
      <c r="AA50" s="649"/>
      <c r="AB50" s="649"/>
      <c r="AC50" s="649"/>
      <c r="AD50" s="649"/>
    </row>
    <row r="51" spans="1:30" s="268" customFormat="1">
      <c r="A51" s="649"/>
      <c r="B51" s="650"/>
      <c r="C51" s="650"/>
      <c r="D51" s="650"/>
      <c r="E51" s="650"/>
      <c r="F51" s="650"/>
      <c r="G51" s="650"/>
      <c r="H51" s="650"/>
      <c r="I51" s="650"/>
      <c r="J51" s="650"/>
      <c r="K51" s="650"/>
      <c r="L51" s="650"/>
      <c r="M51" s="650"/>
      <c r="N51" s="650"/>
      <c r="O51" s="650"/>
      <c r="P51" s="650"/>
      <c r="Q51" s="649"/>
      <c r="R51" s="649"/>
      <c r="S51" s="649"/>
      <c r="T51" s="649"/>
      <c r="U51" s="649"/>
      <c r="V51" s="649"/>
      <c r="W51" s="649"/>
      <c r="X51" s="649"/>
      <c r="Y51" s="649"/>
      <c r="Z51" s="649"/>
      <c r="AA51" s="649"/>
      <c r="AB51" s="649"/>
      <c r="AC51" s="649"/>
      <c r="AD51" s="649"/>
    </row>
    <row r="52" spans="1:30" s="268" customFormat="1">
      <c r="A52" s="649"/>
      <c r="B52" s="650"/>
      <c r="C52" s="650"/>
      <c r="D52" s="650"/>
      <c r="E52" s="650"/>
      <c r="F52" s="650"/>
      <c r="G52" s="650"/>
      <c r="H52" s="650"/>
      <c r="I52" s="650"/>
      <c r="J52" s="650"/>
      <c r="K52" s="650"/>
      <c r="L52" s="650"/>
      <c r="M52" s="650"/>
      <c r="N52" s="650"/>
      <c r="O52" s="650"/>
      <c r="P52" s="650"/>
      <c r="Q52" s="649"/>
      <c r="R52" s="649"/>
      <c r="S52" s="649"/>
      <c r="T52" s="649"/>
      <c r="U52" s="649"/>
      <c r="V52" s="649"/>
      <c r="W52" s="649"/>
      <c r="X52" s="649"/>
      <c r="Y52" s="649"/>
      <c r="Z52" s="649"/>
      <c r="AA52" s="649"/>
      <c r="AB52" s="649"/>
      <c r="AC52" s="649"/>
      <c r="AD52" s="649"/>
    </row>
    <row r="53" spans="1:30" s="268" customFormat="1">
      <c r="A53" s="649"/>
      <c r="B53" s="650"/>
      <c r="C53" s="650"/>
      <c r="D53" s="650"/>
      <c r="E53" s="650"/>
      <c r="F53" s="650"/>
      <c r="G53" s="650"/>
      <c r="H53" s="650"/>
      <c r="I53" s="650"/>
      <c r="J53" s="650"/>
      <c r="K53" s="650"/>
      <c r="L53" s="650"/>
      <c r="M53" s="650"/>
      <c r="N53" s="650"/>
      <c r="O53" s="650"/>
      <c r="P53" s="650"/>
      <c r="Q53" s="649"/>
      <c r="R53" s="649"/>
      <c r="S53" s="649"/>
      <c r="T53" s="649"/>
      <c r="U53" s="649"/>
      <c r="V53" s="649"/>
      <c r="W53" s="649"/>
      <c r="X53" s="649"/>
      <c r="Y53" s="649"/>
      <c r="Z53" s="649"/>
      <c r="AA53" s="649"/>
      <c r="AB53" s="649"/>
      <c r="AC53" s="649"/>
      <c r="AD53" s="649"/>
    </row>
    <row r="54" spans="1:30" s="268" customFormat="1">
      <c r="A54" s="649"/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M54" s="650"/>
      <c r="N54" s="650"/>
      <c r="O54" s="650"/>
      <c r="P54" s="650"/>
      <c r="Q54" s="649"/>
      <c r="R54" s="649"/>
      <c r="S54" s="649"/>
      <c r="T54" s="649"/>
      <c r="U54" s="649"/>
      <c r="V54" s="649"/>
      <c r="W54" s="649"/>
      <c r="X54" s="649"/>
      <c r="Y54" s="649"/>
      <c r="Z54" s="649"/>
      <c r="AA54" s="649"/>
      <c r="AB54" s="649"/>
      <c r="AC54" s="649"/>
      <c r="AD54" s="649"/>
    </row>
    <row r="55" spans="1:30" s="268" customFormat="1">
      <c r="A55" s="649"/>
      <c r="B55" s="650"/>
      <c r="C55" s="650"/>
      <c r="D55" s="650"/>
      <c r="E55" s="650"/>
      <c r="F55" s="650"/>
      <c r="G55" s="650"/>
      <c r="H55" s="650"/>
      <c r="I55" s="650"/>
      <c r="J55" s="650"/>
      <c r="K55" s="650"/>
      <c r="L55" s="650"/>
      <c r="M55" s="650"/>
      <c r="N55" s="650"/>
      <c r="O55" s="650"/>
      <c r="P55" s="650"/>
      <c r="Q55" s="649"/>
      <c r="R55" s="649"/>
      <c r="S55" s="649"/>
      <c r="T55" s="649"/>
      <c r="U55" s="649"/>
      <c r="V55" s="649"/>
      <c r="W55" s="649"/>
      <c r="X55" s="649"/>
      <c r="Y55" s="649"/>
      <c r="Z55" s="649"/>
      <c r="AA55" s="649"/>
      <c r="AB55" s="649"/>
      <c r="AC55" s="649"/>
      <c r="AD55" s="649"/>
    </row>
    <row r="56" spans="1:30" s="268" customFormat="1">
      <c r="A56" s="649"/>
      <c r="B56" s="650"/>
      <c r="C56" s="650"/>
      <c r="D56" s="650"/>
      <c r="E56" s="650"/>
      <c r="F56" s="650"/>
      <c r="G56" s="650"/>
      <c r="H56" s="650"/>
      <c r="I56" s="650"/>
      <c r="J56" s="650"/>
      <c r="K56" s="650"/>
      <c r="L56" s="650"/>
      <c r="M56" s="650"/>
      <c r="N56" s="650"/>
      <c r="O56" s="650"/>
      <c r="P56" s="650"/>
      <c r="Q56" s="649"/>
      <c r="R56" s="649"/>
      <c r="S56" s="649"/>
      <c r="T56" s="649"/>
      <c r="U56" s="649"/>
      <c r="V56" s="649"/>
      <c r="W56" s="649"/>
      <c r="X56" s="649"/>
      <c r="Y56" s="649"/>
      <c r="Z56" s="649"/>
      <c r="AA56" s="649"/>
      <c r="AB56" s="649"/>
      <c r="AC56" s="649"/>
      <c r="AD56" s="649"/>
    </row>
    <row r="57" spans="1:30" s="268" customFormat="1">
      <c r="A57" s="649"/>
      <c r="B57" s="650"/>
      <c r="C57" s="650"/>
      <c r="D57" s="650"/>
      <c r="E57" s="650"/>
      <c r="F57" s="650"/>
      <c r="G57" s="650"/>
      <c r="H57" s="650"/>
      <c r="I57" s="650"/>
      <c r="J57" s="650"/>
      <c r="K57" s="650"/>
      <c r="L57" s="650"/>
      <c r="M57" s="650"/>
      <c r="N57" s="650"/>
      <c r="O57" s="650"/>
      <c r="P57" s="650"/>
      <c r="Q57" s="649"/>
      <c r="R57" s="649"/>
      <c r="S57" s="649"/>
      <c r="T57" s="649"/>
      <c r="U57" s="649"/>
      <c r="V57" s="649"/>
      <c r="W57" s="649"/>
      <c r="X57" s="649"/>
      <c r="Y57" s="649"/>
      <c r="Z57" s="649"/>
      <c r="AA57" s="649"/>
      <c r="AB57" s="649"/>
      <c r="AC57" s="649"/>
      <c r="AD57" s="649"/>
    </row>
    <row r="58" spans="1:30" s="268" customFormat="1">
      <c r="A58" s="649"/>
      <c r="B58" s="650"/>
      <c r="C58" s="650"/>
      <c r="D58" s="650"/>
      <c r="E58" s="650"/>
      <c r="F58" s="650"/>
      <c r="G58" s="650"/>
      <c r="H58" s="650"/>
      <c r="I58" s="650"/>
      <c r="J58" s="650"/>
      <c r="K58" s="650"/>
      <c r="L58" s="650"/>
      <c r="M58" s="650"/>
      <c r="N58" s="650"/>
      <c r="O58" s="650"/>
      <c r="P58" s="650"/>
      <c r="Q58" s="649"/>
      <c r="R58" s="649"/>
      <c r="S58" s="649"/>
      <c r="T58" s="649"/>
      <c r="U58" s="649"/>
      <c r="V58" s="649"/>
      <c r="W58" s="649"/>
      <c r="X58" s="649"/>
      <c r="Y58" s="649"/>
      <c r="Z58" s="649"/>
      <c r="AA58" s="649"/>
      <c r="AB58" s="649"/>
      <c r="AC58" s="649"/>
      <c r="AD58" s="649"/>
    </row>
    <row r="59" spans="1:30" s="268" customFormat="1">
      <c r="A59" s="649"/>
      <c r="B59" s="650"/>
      <c r="C59" s="650"/>
      <c r="D59" s="650"/>
      <c r="E59" s="650"/>
      <c r="F59" s="650"/>
      <c r="G59" s="650"/>
      <c r="H59" s="650"/>
      <c r="I59" s="650"/>
      <c r="J59" s="650"/>
      <c r="K59" s="650"/>
      <c r="L59" s="650"/>
      <c r="M59" s="650"/>
      <c r="N59" s="650"/>
      <c r="O59" s="650"/>
      <c r="P59" s="650"/>
      <c r="Q59" s="649"/>
      <c r="R59" s="649"/>
      <c r="S59" s="649"/>
      <c r="T59" s="649"/>
      <c r="U59" s="649"/>
      <c r="V59" s="649"/>
      <c r="W59" s="649"/>
      <c r="X59" s="649"/>
      <c r="Y59" s="649"/>
      <c r="Z59" s="649"/>
      <c r="AA59" s="649"/>
      <c r="AB59" s="649"/>
      <c r="AC59" s="649"/>
      <c r="AD59" s="649"/>
    </row>
    <row r="60" spans="1:30" s="268" customFormat="1">
      <c r="A60" s="649"/>
      <c r="B60" s="650"/>
      <c r="C60" s="650"/>
      <c r="D60" s="650"/>
      <c r="E60" s="650"/>
      <c r="F60" s="650"/>
      <c r="G60" s="650"/>
      <c r="H60" s="650"/>
      <c r="I60" s="650"/>
      <c r="J60" s="650"/>
      <c r="K60" s="650"/>
      <c r="L60" s="650"/>
      <c r="M60" s="650"/>
      <c r="N60" s="650"/>
      <c r="O60" s="650"/>
      <c r="P60" s="650"/>
      <c r="Q60" s="649"/>
      <c r="R60" s="649"/>
      <c r="S60" s="649"/>
      <c r="T60" s="649"/>
      <c r="U60" s="649"/>
      <c r="V60" s="649"/>
      <c r="W60" s="649"/>
      <c r="X60" s="649"/>
      <c r="Y60" s="649"/>
      <c r="Z60" s="649"/>
      <c r="AA60" s="649"/>
      <c r="AB60" s="649"/>
      <c r="AC60" s="649"/>
      <c r="AD60" s="649"/>
    </row>
    <row r="61" spans="1:30" s="268" customFormat="1">
      <c r="A61" s="649"/>
      <c r="B61" s="650"/>
      <c r="C61" s="650"/>
      <c r="D61" s="650"/>
      <c r="E61" s="650"/>
      <c r="F61" s="650"/>
      <c r="G61" s="650"/>
      <c r="H61" s="650"/>
      <c r="I61" s="650"/>
      <c r="J61" s="650"/>
      <c r="K61" s="650"/>
      <c r="L61" s="650"/>
      <c r="M61" s="650"/>
      <c r="N61" s="650"/>
      <c r="O61" s="650"/>
      <c r="P61" s="650"/>
      <c r="Q61" s="649"/>
      <c r="R61" s="649"/>
      <c r="S61" s="649"/>
      <c r="T61" s="649"/>
      <c r="U61" s="649"/>
      <c r="V61" s="649"/>
      <c r="W61" s="649"/>
      <c r="X61" s="649"/>
      <c r="Y61" s="649"/>
      <c r="Z61" s="649"/>
      <c r="AA61" s="649"/>
      <c r="AB61" s="649"/>
      <c r="AC61" s="649"/>
      <c r="AD61" s="649"/>
    </row>
    <row r="62" spans="1:30" s="268" customFormat="1">
      <c r="A62" s="649"/>
      <c r="B62" s="650"/>
      <c r="C62" s="650"/>
      <c r="D62" s="650"/>
      <c r="E62" s="650"/>
      <c r="F62" s="650"/>
      <c r="G62" s="650"/>
      <c r="H62" s="650"/>
      <c r="I62" s="650"/>
      <c r="J62" s="650"/>
      <c r="K62" s="650"/>
      <c r="L62" s="650"/>
      <c r="M62" s="650"/>
      <c r="N62" s="650"/>
      <c r="O62" s="650"/>
      <c r="P62" s="650"/>
      <c r="Q62" s="649"/>
      <c r="R62" s="649"/>
      <c r="S62" s="649"/>
      <c r="T62" s="649"/>
      <c r="U62" s="649"/>
      <c r="V62" s="649"/>
      <c r="W62" s="649"/>
      <c r="X62" s="649"/>
      <c r="Y62" s="649"/>
      <c r="Z62" s="649"/>
      <c r="AA62" s="649"/>
      <c r="AB62" s="649"/>
      <c r="AC62" s="649"/>
      <c r="AD62" s="649"/>
    </row>
    <row r="63" spans="1:30" s="268" customFormat="1">
      <c r="A63" s="649"/>
      <c r="B63" s="650"/>
      <c r="C63" s="650"/>
      <c r="D63" s="650"/>
      <c r="E63" s="650"/>
      <c r="F63" s="650"/>
      <c r="G63" s="650"/>
      <c r="H63" s="650"/>
      <c r="I63" s="650"/>
      <c r="J63" s="650"/>
      <c r="K63" s="650"/>
      <c r="L63" s="650"/>
      <c r="M63" s="650"/>
      <c r="N63" s="650"/>
      <c r="O63" s="650"/>
      <c r="P63" s="650"/>
      <c r="Q63" s="649"/>
      <c r="R63" s="649"/>
      <c r="S63" s="649"/>
      <c r="T63" s="649"/>
      <c r="U63" s="649"/>
      <c r="V63" s="649"/>
      <c r="W63" s="649"/>
      <c r="X63" s="649"/>
      <c r="Y63" s="649"/>
      <c r="Z63" s="649"/>
      <c r="AA63" s="649"/>
      <c r="AB63" s="649"/>
      <c r="AC63" s="649"/>
      <c r="AD63" s="649"/>
    </row>
    <row r="64" spans="1:30" s="268" customFormat="1">
      <c r="A64" s="649"/>
      <c r="B64" s="650"/>
      <c r="C64" s="650"/>
      <c r="D64" s="650"/>
      <c r="E64" s="650"/>
      <c r="F64" s="650"/>
      <c r="G64" s="650"/>
      <c r="H64" s="650"/>
      <c r="I64" s="650"/>
      <c r="J64" s="650"/>
      <c r="K64" s="650"/>
      <c r="L64" s="650"/>
      <c r="M64" s="650"/>
      <c r="N64" s="650"/>
      <c r="O64" s="650"/>
      <c r="P64" s="650"/>
      <c r="Q64" s="649"/>
      <c r="R64" s="649"/>
      <c r="S64" s="649"/>
      <c r="T64" s="649"/>
      <c r="U64" s="649"/>
      <c r="V64" s="649"/>
      <c r="W64" s="649"/>
      <c r="X64" s="649"/>
      <c r="Y64" s="649"/>
      <c r="Z64" s="649"/>
      <c r="AA64" s="649"/>
      <c r="AB64" s="649"/>
      <c r="AC64" s="649"/>
      <c r="AD64" s="649"/>
    </row>
    <row r="65" spans="1:30" s="268" customFormat="1">
      <c r="A65" s="649"/>
      <c r="B65" s="650"/>
      <c r="C65" s="650"/>
      <c r="D65" s="650"/>
      <c r="E65" s="650"/>
      <c r="F65" s="650"/>
      <c r="G65" s="650"/>
      <c r="H65" s="650"/>
      <c r="I65" s="650"/>
      <c r="J65" s="650"/>
      <c r="K65" s="650"/>
      <c r="L65" s="650"/>
      <c r="M65" s="650"/>
      <c r="N65" s="650"/>
      <c r="O65" s="650"/>
      <c r="P65" s="650"/>
      <c r="Q65" s="649"/>
      <c r="R65" s="649"/>
      <c r="S65" s="649"/>
      <c r="T65" s="649"/>
      <c r="U65" s="649"/>
      <c r="V65" s="649"/>
      <c r="W65" s="649"/>
      <c r="X65" s="649"/>
      <c r="Y65" s="649"/>
      <c r="Z65" s="649"/>
      <c r="AA65" s="649"/>
      <c r="AB65" s="649"/>
      <c r="AC65" s="649"/>
      <c r="AD65" s="649"/>
    </row>
    <row r="66" spans="1:30" s="268" customFormat="1">
      <c r="A66" s="649"/>
      <c r="B66" s="650"/>
      <c r="C66" s="650"/>
      <c r="D66" s="650"/>
      <c r="E66" s="650"/>
      <c r="F66" s="650"/>
      <c r="G66" s="650"/>
      <c r="H66" s="650"/>
      <c r="I66" s="650"/>
      <c r="J66" s="650"/>
      <c r="K66" s="650"/>
      <c r="L66" s="650"/>
      <c r="M66" s="650"/>
      <c r="N66" s="650"/>
      <c r="O66" s="650"/>
      <c r="P66" s="650"/>
      <c r="Q66" s="649"/>
      <c r="R66" s="649"/>
      <c r="S66" s="649"/>
      <c r="T66" s="649"/>
      <c r="U66" s="649"/>
      <c r="V66" s="649"/>
      <c r="W66" s="649"/>
      <c r="X66" s="649"/>
      <c r="Y66" s="649"/>
      <c r="Z66" s="649"/>
      <c r="AA66" s="649"/>
      <c r="AB66" s="649"/>
      <c r="AC66" s="649"/>
      <c r="AD66" s="649"/>
    </row>
    <row r="67" spans="1:30" s="268" customFormat="1">
      <c r="A67" s="649"/>
      <c r="B67" s="650"/>
      <c r="C67" s="650"/>
      <c r="D67" s="650"/>
      <c r="E67" s="650"/>
      <c r="F67" s="650"/>
      <c r="G67" s="650"/>
      <c r="H67" s="650"/>
      <c r="I67" s="650"/>
      <c r="J67" s="650"/>
      <c r="K67" s="650"/>
      <c r="L67" s="650"/>
      <c r="M67" s="650"/>
      <c r="N67" s="650"/>
      <c r="O67" s="650"/>
      <c r="P67" s="650"/>
      <c r="Q67" s="649"/>
      <c r="R67" s="649"/>
      <c r="S67" s="649"/>
      <c r="T67" s="649"/>
      <c r="U67" s="649"/>
      <c r="V67" s="649"/>
      <c r="W67" s="649"/>
      <c r="X67" s="649"/>
      <c r="Y67" s="649"/>
      <c r="Z67" s="649"/>
      <c r="AA67" s="649"/>
      <c r="AB67" s="649"/>
      <c r="AC67" s="649"/>
      <c r="AD67" s="649"/>
    </row>
    <row r="68" spans="1:30" s="268" customFormat="1">
      <c r="A68" s="649"/>
      <c r="B68" s="650"/>
      <c r="C68" s="650"/>
      <c r="D68" s="650"/>
      <c r="E68" s="650"/>
      <c r="F68" s="650"/>
      <c r="G68" s="650"/>
      <c r="H68" s="650"/>
      <c r="I68" s="650"/>
      <c r="J68" s="650"/>
      <c r="K68" s="650"/>
      <c r="L68" s="650"/>
      <c r="M68" s="650"/>
      <c r="N68" s="650"/>
      <c r="O68" s="650"/>
      <c r="P68" s="650"/>
      <c r="Q68" s="649"/>
      <c r="R68" s="649"/>
      <c r="S68" s="649"/>
      <c r="T68" s="649"/>
      <c r="U68" s="649"/>
      <c r="V68" s="649"/>
      <c r="W68" s="649"/>
      <c r="X68" s="649"/>
      <c r="Y68" s="649"/>
      <c r="Z68" s="649"/>
      <c r="AA68" s="649"/>
      <c r="AB68" s="649"/>
      <c r="AC68" s="649"/>
      <c r="AD68" s="649"/>
    </row>
    <row r="69" spans="1:30" s="268" customFormat="1">
      <c r="A69" s="649"/>
      <c r="B69" s="650"/>
      <c r="C69" s="650"/>
      <c r="D69" s="650"/>
      <c r="E69" s="650"/>
      <c r="F69" s="650"/>
      <c r="G69" s="650"/>
      <c r="H69" s="650"/>
      <c r="I69" s="650"/>
      <c r="J69" s="650"/>
      <c r="K69" s="650"/>
      <c r="L69" s="650"/>
      <c r="M69" s="650"/>
      <c r="N69" s="650"/>
      <c r="O69" s="650"/>
      <c r="P69" s="650"/>
      <c r="Q69" s="649"/>
      <c r="R69" s="649"/>
      <c r="S69" s="649"/>
      <c r="T69" s="649"/>
      <c r="U69" s="649"/>
      <c r="V69" s="649"/>
      <c r="W69" s="649"/>
      <c r="X69" s="649"/>
      <c r="Y69" s="649"/>
      <c r="Z69" s="649"/>
      <c r="AA69" s="649"/>
      <c r="AB69" s="649"/>
      <c r="AC69" s="649"/>
      <c r="AD69" s="649"/>
    </row>
    <row r="70" spans="1:30" s="268" customFormat="1">
      <c r="A70" s="649"/>
      <c r="B70" s="650"/>
      <c r="C70" s="650"/>
      <c r="D70" s="650"/>
      <c r="E70" s="650"/>
      <c r="F70" s="650"/>
      <c r="G70" s="650"/>
      <c r="H70" s="650"/>
      <c r="I70" s="650"/>
      <c r="J70" s="650"/>
      <c r="K70" s="650"/>
      <c r="L70" s="650"/>
      <c r="M70" s="650"/>
      <c r="N70" s="650"/>
      <c r="O70" s="650"/>
      <c r="P70" s="650"/>
      <c r="Q70" s="649"/>
      <c r="R70" s="649"/>
      <c r="S70" s="649"/>
      <c r="T70" s="649"/>
      <c r="U70" s="649"/>
      <c r="V70" s="649"/>
      <c r="W70" s="649"/>
      <c r="X70" s="649"/>
      <c r="Y70" s="649"/>
      <c r="Z70" s="649"/>
      <c r="AA70" s="649"/>
      <c r="AB70" s="649"/>
      <c r="AC70" s="649"/>
      <c r="AD70" s="649"/>
    </row>
    <row r="71" spans="1:30" s="268" customFormat="1">
      <c r="A71" s="649"/>
      <c r="B71" s="650"/>
      <c r="C71" s="650"/>
      <c r="D71" s="650"/>
      <c r="E71" s="650"/>
      <c r="F71" s="650"/>
      <c r="G71" s="650"/>
      <c r="H71" s="650"/>
      <c r="I71" s="650"/>
      <c r="J71" s="650"/>
      <c r="K71" s="650"/>
      <c r="L71" s="650"/>
      <c r="M71" s="650"/>
      <c r="N71" s="650"/>
      <c r="O71" s="650"/>
      <c r="P71" s="650"/>
      <c r="Q71" s="649"/>
      <c r="R71" s="649"/>
      <c r="S71" s="649"/>
      <c r="T71" s="649"/>
      <c r="U71" s="649"/>
      <c r="V71" s="649"/>
      <c r="W71" s="649"/>
      <c r="X71" s="649"/>
      <c r="Y71" s="649"/>
      <c r="Z71" s="649"/>
      <c r="AA71" s="649"/>
      <c r="AB71" s="649"/>
      <c r="AC71" s="649"/>
      <c r="AD71" s="649"/>
    </row>
    <row r="72" spans="1:30" s="268" customFormat="1">
      <c r="A72" s="649"/>
      <c r="B72" s="650"/>
      <c r="C72" s="650"/>
      <c r="D72" s="650"/>
      <c r="E72" s="650"/>
      <c r="F72" s="650"/>
      <c r="G72" s="650"/>
      <c r="H72" s="650"/>
      <c r="I72" s="650"/>
      <c r="J72" s="650"/>
      <c r="K72" s="650"/>
      <c r="L72" s="650"/>
      <c r="M72" s="650"/>
      <c r="N72" s="650"/>
      <c r="O72" s="650"/>
      <c r="P72" s="650"/>
      <c r="Q72" s="649"/>
      <c r="R72" s="649"/>
      <c r="S72" s="649"/>
      <c r="T72" s="649"/>
      <c r="U72" s="649"/>
      <c r="V72" s="649"/>
      <c r="W72" s="649"/>
      <c r="X72" s="649"/>
      <c r="Y72" s="649"/>
      <c r="Z72" s="649"/>
      <c r="AA72" s="649"/>
      <c r="AB72" s="649"/>
      <c r="AC72" s="649"/>
      <c r="AD72" s="649"/>
    </row>
    <row r="73" spans="1:30" s="268" customFormat="1">
      <c r="A73" s="649"/>
      <c r="B73" s="650"/>
      <c r="C73" s="650"/>
      <c r="D73" s="650"/>
      <c r="E73" s="650"/>
      <c r="F73" s="650"/>
      <c r="G73" s="650"/>
      <c r="H73" s="650"/>
      <c r="I73" s="650"/>
      <c r="J73" s="650"/>
      <c r="K73" s="650"/>
      <c r="L73" s="650"/>
      <c r="M73" s="650"/>
      <c r="N73" s="650"/>
      <c r="O73" s="650"/>
      <c r="P73" s="650"/>
      <c r="Q73" s="649"/>
      <c r="R73" s="649"/>
      <c r="S73" s="649"/>
      <c r="T73" s="649"/>
      <c r="U73" s="649"/>
      <c r="V73" s="649"/>
      <c r="W73" s="649"/>
      <c r="X73" s="649"/>
      <c r="Y73" s="649"/>
      <c r="Z73" s="649"/>
      <c r="AA73" s="649"/>
      <c r="AB73" s="649"/>
      <c r="AC73" s="649"/>
      <c r="AD73" s="649"/>
    </row>
    <row r="74" spans="1:30" s="268" customFormat="1">
      <c r="A74" s="649"/>
      <c r="B74" s="650"/>
      <c r="C74" s="650"/>
      <c r="D74" s="650"/>
      <c r="E74" s="650"/>
      <c r="F74" s="650"/>
      <c r="G74" s="650"/>
      <c r="H74" s="650"/>
      <c r="I74" s="650"/>
      <c r="J74" s="650"/>
      <c r="K74" s="650"/>
      <c r="L74" s="650"/>
      <c r="M74" s="650"/>
      <c r="N74" s="650"/>
      <c r="O74" s="650"/>
      <c r="P74" s="650"/>
      <c r="Q74" s="649"/>
      <c r="R74" s="649"/>
      <c r="S74" s="649"/>
      <c r="T74" s="649"/>
      <c r="U74" s="649"/>
      <c r="V74" s="649"/>
      <c r="W74" s="649"/>
      <c r="X74" s="649"/>
      <c r="Y74" s="649"/>
      <c r="Z74" s="649"/>
      <c r="AA74" s="649"/>
      <c r="AB74" s="649"/>
      <c r="AC74" s="649"/>
      <c r="AD74" s="649"/>
    </row>
    <row r="75" spans="1:30" s="268" customFormat="1">
      <c r="A75" s="649"/>
      <c r="B75" s="650"/>
      <c r="C75" s="650"/>
      <c r="D75" s="650"/>
      <c r="E75" s="650"/>
      <c r="F75" s="650"/>
      <c r="G75" s="650"/>
      <c r="H75" s="650"/>
      <c r="I75" s="650"/>
      <c r="J75" s="650"/>
      <c r="K75" s="650"/>
      <c r="L75" s="650"/>
      <c r="M75" s="650"/>
      <c r="N75" s="650"/>
      <c r="O75" s="650"/>
      <c r="P75" s="650"/>
      <c r="Q75" s="649"/>
      <c r="R75" s="649"/>
      <c r="S75" s="649"/>
      <c r="T75" s="649"/>
      <c r="U75" s="649"/>
      <c r="V75" s="649"/>
      <c r="W75" s="649"/>
      <c r="X75" s="649"/>
      <c r="Y75" s="649"/>
      <c r="Z75" s="649"/>
      <c r="AA75" s="649"/>
      <c r="AB75" s="649"/>
      <c r="AC75" s="649"/>
      <c r="AD75" s="649"/>
    </row>
    <row r="76" spans="1:30" s="268" customFormat="1">
      <c r="A76" s="649"/>
      <c r="B76" s="650"/>
      <c r="C76" s="650"/>
      <c r="D76" s="650"/>
      <c r="E76" s="650"/>
      <c r="F76" s="650"/>
      <c r="G76" s="650"/>
      <c r="H76" s="650"/>
      <c r="I76" s="650"/>
      <c r="J76" s="650"/>
      <c r="K76" s="650"/>
      <c r="L76" s="650"/>
      <c r="M76" s="650"/>
      <c r="N76" s="650"/>
      <c r="O76" s="650"/>
      <c r="P76" s="650"/>
      <c r="Q76" s="649"/>
      <c r="R76" s="649"/>
      <c r="S76" s="649"/>
      <c r="T76" s="649"/>
      <c r="U76" s="649"/>
      <c r="V76" s="649"/>
      <c r="W76" s="649"/>
      <c r="X76" s="649"/>
      <c r="Y76" s="649"/>
      <c r="Z76" s="649"/>
      <c r="AA76" s="649"/>
      <c r="AB76" s="649"/>
      <c r="AC76" s="649"/>
      <c r="AD76" s="649"/>
    </row>
    <row r="77" spans="1:30" s="268" customFormat="1">
      <c r="A77" s="649"/>
      <c r="B77" s="650"/>
      <c r="C77" s="650"/>
      <c r="D77" s="650"/>
      <c r="E77" s="650"/>
      <c r="F77" s="650"/>
      <c r="G77" s="650"/>
      <c r="H77" s="650"/>
      <c r="I77" s="650"/>
      <c r="J77" s="650"/>
      <c r="K77" s="650"/>
      <c r="L77" s="650"/>
      <c r="M77" s="650"/>
      <c r="N77" s="650"/>
      <c r="O77" s="650"/>
      <c r="P77" s="650"/>
      <c r="Q77" s="649"/>
      <c r="R77" s="649"/>
      <c r="S77" s="649"/>
      <c r="T77" s="649"/>
      <c r="U77" s="649"/>
      <c r="V77" s="649"/>
      <c r="W77" s="649"/>
      <c r="X77" s="649"/>
      <c r="Y77" s="649"/>
      <c r="Z77" s="649"/>
      <c r="AA77" s="649"/>
      <c r="AB77" s="649"/>
      <c r="AC77" s="649"/>
      <c r="AD77" s="649"/>
    </row>
    <row r="78" spans="1:30" s="268" customFormat="1">
      <c r="A78" s="649"/>
      <c r="B78" s="650"/>
      <c r="C78" s="650"/>
      <c r="D78" s="650"/>
      <c r="E78" s="650"/>
      <c r="F78" s="650"/>
      <c r="G78" s="650"/>
      <c r="H78" s="650"/>
      <c r="I78" s="650"/>
      <c r="J78" s="650"/>
      <c r="K78" s="650"/>
      <c r="L78" s="650"/>
      <c r="M78" s="650"/>
      <c r="N78" s="650"/>
      <c r="O78" s="650"/>
      <c r="P78" s="650"/>
      <c r="Q78" s="649"/>
      <c r="R78" s="649"/>
      <c r="S78" s="649"/>
      <c r="T78" s="649"/>
      <c r="U78" s="649"/>
      <c r="V78" s="649"/>
      <c r="W78" s="649"/>
      <c r="X78" s="649"/>
      <c r="Y78" s="649"/>
      <c r="Z78" s="649"/>
      <c r="AA78" s="649"/>
      <c r="AB78" s="649"/>
      <c r="AC78" s="649"/>
      <c r="AD78" s="649"/>
    </row>
    <row r="79" spans="1:30" s="268" customFormat="1">
      <c r="A79" s="649"/>
      <c r="B79" s="650"/>
      <c r="C79" s="650"/>
      <c r="D79" s="650"/>
      <c r="E79" s="650"/>
      <c r="F79" s="650"/>
      <c r="G79" s="650"/>
      <c r="H79" s="650"/>
      <c r="I79" s="650"/>
      <c r="J79" s="650"/>
      <c r="K79" s="650"/>
      <c r="L79" s="650"/>
      <c r="M79" s="650"/>
      <c r="N79" s="650"/>
      <c r="O79" s="650"/>
      <c r="P79" s="650"/>
      <c r="Q79" s="649"/>
      <c r="R79" s="649"/>
      <c r="S79" s="649"/>
      <c r="T79" s="649"/>
      <c r="U79" s="649"/>
      <c r="V79" s="649"/>
      <c r="W79" s="649"/>
      <c r="X79" s="649"/>
      <c r="Y79" s="649"/>
      <c r="Z79" s="649"/>
      <c r="AA79" s="649"/>
      <c r="AB79" s="649"/>
      <c r="AC79" s="649"/>
      <c r="AD79" s="649"/>
    </row>
    <row r="80" spans="1:30" s="268" customFormat="1">
      <c r="A80" s="649"/>
      <c r="B80" s="650"/>
      <c r="C80" s="650"/>
      <c r="D80" s="650"/>
      <c r="E80" s="650"/>
      <c r="F80" s="650"/>
      <c r="G80" s="650"/>
      <c r="H80" s="650"/>
      <c r="I80" s="650"/>
      <c r="J80" s="650"/>
      <c r="K80" s="650"/>
      <c r="L80" s="650"/>
      <c r="M80" s="650"/>
      <c r="N80" s="650"/>
      <c r="O80" s="650"/>
      <c r="P80" s="650"/>
      <c r="Q80" s="649"/>
      <c r="R80" s="649"/>
      <c r="S80" s="649"/>
      <c r="T80" s="649"/>
      <c r="U80" s="649"/>
      <c r="V80" s="649"/>
      <c r="W80" s="649"/>
      <c r="X80" s="649"/>
      <c r="Y80" s="649"/>
      <c r="Z80" s="649"/>
      <c r="AA80" s="649"/>
      <c r="AB80" s="649"/>
      <c r="AC80" s="649"/>
      <c r="AD80" s="649"/>
    </row>
    <row r="81" spans="1:30" s="268" customFormat="1">
      <c r="A81" s="649"/>
      <c r="B81" s="650"/>
      <c r="C81" s="650"/>
      <c r="D81" s="650"/>
      <c r="E81" s="650"/>
      <c r="F81" s="650"/>
      <c r="G81" s="650"/>
      <c r="H81" s="650"/>
      <c r="I81" s="650"/>
      <c r="J81" s="650"/>
      <c r="K81" s="650"/>
      <c r="L81" s="650"/>
      <c r="M81" s="650"/>
      <c r="N81" s="650"/>
      <c r="O81" s="650"/>
      <c r="P81" s="650"/>
      <c r="Q81" s="649"/>
      <c r="R81" s="649"/>
      <c r="S81" s="649"/>
      <c r="T81" s="649"/>
      <c r="U81" s="649"/>
      <c r="V81" s="649"/>
      <c r="W81" s="649"/>
      <c r="X81" s="649"/>
      <c r="Y81" s="649"/>
      <c r="Z81" s="649"/>
      <c r="AA81" s="649"/>
      <c r="AB81" s="649"/>
      <c r="AC81" s="649"/>
      <c r="AD81" s="649"/>
    </row>
    <row r="82" spans="1:30" s="268" customFormat="1">
      <c r="A82" s="649"/>
      <c r="B82" s="650"/>
      <c r="C82" s="650"/>
      <c r="D82" s="650"/>
      <c r="E82" s="650"/>
      <c r="F82" s="650"/>
      <c r="G82" s="650"/>
      <c r="H82" s="650"/>
      <c r="I82" s="650"/>
      <c r="J82" s="650"/>
      <c r="K82" s="650"/>
      <c r="L82" s="650"/>
      <c r="M82" s="650"/>
      <c r="N82" s="650"/>
      <c r="O82" s="650"/>
      <c r="P82" s="650"/>
      <c r="Q82" s="649"/>
      <c r="R82" s="649"/>
      <c r="S82" s="649"/>
      <c r="T82" s="649"/>
      <c r="U82" s="649"/>
      <c r="V82" s="649"/>
      <c r="W82" s="649"/>
      <c r="X82" s="649"/>
      <c r="Y82" s="649"/>
      <c r="Z82" s="649"/>
      <c r="AA82" s="649"/>
      <c r="AB82" s="649"/>
      <c r="AC82" s="649"/>
      <c r="AD82" s="649"/>
    </row>
    <row r="83" spans="1:30" s="268" customFormat="1">
      <c r="A83" s="649"/>
      <c r="B83" s="650"/>
      <c r="C83" s="650"/>
      <c r="D83" s="650"/>
      <c r="E83" s="650"/>
      <c r="F83" s="650"/>
      <c r="G83" s="650"/>
      <c r="H83" s="650"/>
      <c r="I83" s="650"/>
      <c r="J83" s="650"/>
      <c r="K83" s="650"/>
      <c r="L83" s="650"/>
      <c r="M83" s="650"/>
      <c r="N83" s="650"/>
      <c r="O83" s="650"/>
      <c r="P83" s="650"/>
      <c r="Q83" s="649"/>
      <c r="R83" s="649"/>
      <c r="S83" s="649"/>
      <c r="T83" s="649"/>
      <c r="U83" s="649"/>
      <c r="V83" s="649"/>
      <c r="W83" s="649"/>
      <c r="X83" s="649"/>
      <c r="Y83" s="649"/>
      <c r="Z83" s="649"/>
      <c r="AA83" s="649"/>
      <c r="AB83" s="649"/>
      <c r="AC83" s="649"/>
      <c r="AD83" s="649"/>
    </row>
    <row r="84" spans="1:30" s="268" customFormat="1">
      <c r="A84" s="649"/>
      <c r="B84" s="650"/>
      <c r="C84" s="650"/>
      <c r="D84" s="650"/>
      <c r="E84" s="650"/>
      <c r="F84" s="650"/>
      <c r="G84" s="650"/>
      <c r="H84" s="650"/>
      <c r="I84" s="650"/>
      <c r="J84" s="650"/>
      <c r="K84" s="650"/>
      <c r="L84" s="650"/>
      <c r="M84" s="650"/>
      <c r="N84" s="650"/>
      <c r="O84" s="650"/>
      <c r="P84" s="650"/>
      <c r="Q84" s="649"/>
      <c r="R84" s="649"/>
      <c r="S84" s="649"/>
      <c r="T84" s="649"/>
      <c r="U84" s="649"/>
      <c r="V84" s="649"/>
      <c r="W84" s="649"/>
      <c r="X84" s="649"/>
      <c r="Y84" s="649"/>
      <c r="Z84" s="649"/>
      <c r="AA84" s="649"/>
      <c r="AB84" s="649"/>
      <c r="AC84" s="649"/>
      <c r="AD84" s="649"/>
    </row>
    <row r="85" spans="1:30" s="268" customFormat="1">
      <c r="A85" s="649"/>
      <c r="B85" s="650"/>
      <c r="C85" s="650"/>
      <c r="D85" s="650"/>
      <c r="E85" s="650"/>
      <c r="F85" s="650"/>
      <c r="G85" s="650"/>
      <c r="H85" s="650"/>
      <c r="I85" s="650"/>
      <c r="J85" s="650"/>
      <c r="K85" s="650"/>
      <c r="L85" s="650"/>
      <c r="M85" s="650"/>
      <c r="N85" s="650"/>
      <c r="O85" s="650"/>
      <c r="P85" s="650"/>
      <c r="Q85" s="649"/>
      <c r="R85" s="649"/>
      <c r="S85" s="649"/>
      <c r="T85" s="649"/>
      <c r="U85" s="649"/>
      <c r="V85" s="649"/>
      <c r="W85" s="649"/>
      <c r="X85" s="649"/>
      <c r="Y85" s="649"/>
      <c r="Z85" s="649"/>
      <c r="AA85" s="649"/>
      <c r="AB85" s="649"/>
      <c r="AC85" s="649"/>
      <c r="AD85" s="649"/>
    </row>
    <row r="86" spans="1:30" s="268" customFormat="1">
      <c r="A86" s="649"/>
      <c r="B86" s="650"/>
      <c r="C86" s="650"/>
      <c r="D86" s="650"/>
      <c r="E86" s="650"/>
      <c r="F86" s="650"/>
      <c r="G86" s="650"/>
      <c r="H86" s="650"/>
      <c r="I86" s="650"/>
      <c r="J86" s="650"/>
      <c r="K86" s="650"/>
      <c r="L86" s="650"/>
      <c r="M86" s="650"/>
      <c r="N86" s="650"/>
      <c r="O86" s="650"/>
      <c r="P86" s="650"/>
      <c r="Q86" s="649"/>
      <c r="R86" s="649"/>
      <c r="S86" s="649"/>
      <c r="T86" s="649"/>
      <c r="U86" s="649"/>
      <c r="V86" s="649"/>
      <c r="W86" s="649"/>
      <c r="X86" s="649"/>
      <c r="Y86" s="649"/>
      <c r="Z86" s="649"/>
      <c r="AA86" s="649"/>
      <c r="AB86" s="649"/>
      <c r="AC86" s="649"/>
      <c r="AD86" s="649"/>
    </row>
    <row r="87" spans="1:30" s="268" customFormat="1">
      <c r="A87" s="649"/>
      <c r="B87" s="650"/>
      <c r="C87" s="650"/>
      <c r="D87" s="650"/>
      <c r="E87" s="650"/>
      <c r="F87" s="650"/>
      <c r="G87" s="650"/>
      <c r="H87" s="650"/>
      <c r="I87" s="650"/>
      <c r="J87" s="650"/>
      <c r="K87" s="650"/>
      <c r="L87" s="650"/>
      <c r="M87" s="650"/>
      <c r="N87" s="650"/>
      <c r="O87" s="650"/>
      <c r="P87" s="650"/>
      <c r="Q87" s="649"/>
      <c r="R87" s="649"/>
      <c r="S87" s="649"/>
      <c r="T87" s="649"/>
      <c r="U87" s="649"/>
      <c r="V87" s="649"/>
      <c r="W87" s="649"/>
      <c r="X87" s="649"/>
      <c r="Y87" s="649"/>
      <c r="Z87" s="649"/>
      <c r="AA87" s="649"/>
      <c r="AB87" s="649"/>
      <c r="AC87" s="649"/>
      <c r="AD87" s="649"/>
    </row>
    <row r="88" spans="1:30" s="268" customFormat="1">
      <c r="A88" s="649"/>
      <c r="B88" s="650"/>
      <c r="C88" s="650"/>
      <c r="D88" s="650"/>
      <c r="E88" s="650"/>
      <c r="F88" s="650"/>
      <c r="G88" s="650"/>
      <c r="H88" s="650"/>
      <c r="I88" s="650"/>
      <c r="J88" s="650"/>
      <c r="K88" s="650"/>
      <c r="L88" s="650"/>
      <c r="M88" s="650"/>
      <c r="N88" s="650"/>
      <c r="O88" s="650"/>
      <c r="P88" s="650"/>
      <c r="Q88" s="649"/>
      <c r="R88" s="649"/>
      <c r="S88" s="649"/>
      <c r="T88" s="649"/>
      <c r="U88" s="649"/>
      <c r="V88" s="649"/>
      <c r="W88" s="649"/>
      <c r="X88" s="649"/>
      <c r="Y88" s="649"/>
      <c r="Z88" s="649"/>
      <c r="AA88" s="649"/>
      <c r="AB88" s="649"/>
      <c r="AC88" s="649"/>
      <c r="AD88" s="649"/>
    </row>
    <row r="89" spans="1:30" s="268" customFormat="1">
      <c r="A89" s="649"/>
      <c r="B89" s="650"/>
      <c r="C89" s="650"/>
      <c r="D89" s="650"/>
      <c r="E89" s="650"/>
      <c r="F89" s="650"/>
      <c r="G89" s="650"/>
      <c r="H89" s="650"/>
      <c r="I89" s="650"/>
      <c r="J89" s="650"/>
      <c r="K89" s="650"/>
      <c r="L89" s="650"/>
      <c r="M89" s="650"/>
      <c r="N89" s="650"/>
      <c r="O89" s="650"/>
      <c r="P89" s="650"/>
      <c r="Q89" s="649"/>
      <c r="R89" s="649"/>
      <c r="S89" s="649"/>
      <c r="T89" s="649"/>
      <c r="U89" s="649"/>
      <c r="V89" s="649"/>
      <c r="W89" s="649"/>
      <c r="X89" s="649"/>
      <c r="Y89" s="649"/>
      <c r="Z89" s="649"/>
      <c r="AA89" s="649"/>
      <c r="AB89" s="649"/>
      <c r="AC89" s="649"/>
      <c r="AD89" s="649"/>
    </row>
    <row r="90" spans="1:30" s="268" customFormat="1">
      <c r="A90" s="649"/>
      <c r="B90" s="650"/>
      <c r="C90" s="650"/>
      <c r="D90" s="650"/>
      <c r="E90" s="650"/>
      <c r="F90" s="650"/>
      <c r="G90" s="650"/>
      <c r="H90" s="650"/>
      <c r="I90" s="650"/>
      <c r="J90" s="650"/>
      <c r="K90" s="650"/>
      <c r="L90" s="650"/>
      <c r="M90" s="650"/>
      <c r="N90" s="650"/>
      <c r="O90" s="650"/>
      <c r="P90" s="650"/>
      <c r="Q90" s="649"/>
      <c r="R90" s="649"/>
      <c r="S90" s="649"/>
      <c r="T90" s="649"/>
      <c r="U90" s="649"/>
      <c r="V90" s="649"/>
      <c r="W90" s="649"/>
      <c r="X90" s="649"/>
      <c r="Y90" s="649"/>
      <c r="Z90" s="649"/>
      <c r="AA90" s="649"/>
      <c r="AB90" s="649"/>
      <c r="AC90" s="649"/>
      <c r="AD90" s="649"/>
    </row>
    <row r="91" spans="1:30" s="268" customFormat="1">
      <c r="A91" s="649"/>
      <c r="B91" s="650"/>
      <c r="C91" s="650"/>
      <c r="D91" s="650"/>
      <c r="E91" s="650"/>
      <c r="F91" s="650"/>
      <c r="G91" s="650"/>
      <c r="H91" s="650"/>
      <c r="I91" s="650"/>
      <c r="J91" s="650"/>
      <c r="K91" s="650"/>
      <c r="L91" s="650"/>
      <c r="M91" s="650"/>
      <c r="N91" s="650"/>
      <c r="O91" s="650"/>
      <c r="P91" s="650"/>
      <c r="Q91" s="649"/>
      <c r="R91" s="649"/>
      <c r="S91" s="649"/>
      <c r="T91" s="649"/>
      <c r="U91" s="649"/>
      <c r="V91" s="649"/>
      <c r="W91" s="649"/>
      <c r="X91" s="649"/>
      <c r="Y91" s="649"/>
      <c r="Z91" s="649"/>
      <c r="AA91" s="649"/>
      <c r="AB91" s="649"/>
      <c r="AC91" s="649"/>
      <c r="AD91" s="649"/>
    </row>
    <row r="92" spans="1:30" s="268" customFormat="1">
      <c r="A92" s="649"/>
      <c r="B92" s="650"/>
      <c r="C92" s="650"/>
      <c r="D92" s="650"/>
      <c r="E92" s="650"/>
      <c r="F92" s="650"/>
      <c r="G92" s="650"/>
      <c r="H92" s="650"/>
      <c r="I92" s="650"/>
      <c r="J92" s="650"/>
      <c r="K92" s="650"/>
      <c r="L92" s="650"/>
      <c r="M92" s="650"/>
      <c r="N92" s="650"/>
      <c r="O92" s="650"/>
      <c r="P92" s="650"/>
      <c r="Q92" s="649"/>
      <c r="R92" s="649"/>
      <c r="S92" s="649"/>
      <c r="T92" s="649"/>
      <c r="U92" s="649"/>
      <c r="V92" s="649"/>
      <c r="W92" s="649"/>
      <c r="X92" s="649"/>
      <c r="Y92" s="649"/>
      <c r="Z92" s="649"/>
      <c r="AA92" s="649"/>
      <c r="AB92" s="649"/>
      <c r="AC92" s="649"/>
      <c r="AD92" s="649"/>
    </row>
    <row r="93" spans="1:30" s="268" customFormat="1">
      <c r="A93" s="649"/>
      <c r="B93" s="650"/>
      <c r="C93" s="650"/>
      <c r="D93" s="650"/>
      <c r="E93" s="650"/>
      <c r="F93" s="650"/>
      <c r="G93" s="650"/>
      <c r="H93" s="650"/>
      <c r="I93" s="650"/>
      <c r="J93" s="650"/>
      <c r="K93" s="650"/>
      <c r="L93" s="650"/>
      <c r="M93" s="650"/>
      <c r="N93" s="650"/>
      <c r="O93" s="650"/>
      <c r="P93" s="650"/>
      <c r="Q93" s="649"/>
      <c r="R93" s="649"/>
      <c r="S93" s="649"/>
      <c r="T93" s="649"/>
      <c r="U93" s="649"/>
      <c r="V93" s="649"/>
      <c r="W93" s="649"/>
      <c r="X93" s="649"/>
      <c r="Y93" s="649"/>
      <c r="Z93" s="649"/>
      <c r="AA93" s="649"/>
      <c r="AB93" s="649"/>
      <c r="AC93" s="649"/>
      <c r="AD93" s="649"/>
    </row>
    <row r="94" spans="1:30" s="268" customFormat="1">
      <c r="A94" s="649"/>
      <c r="B94" s="650"/>
      <c r="C94" s="650"/>
      <c r="D94" s="650"/>
      <c r="E94" s="650"/>
      <c r="F94" s="650"/>
      <c r="G94" s="650"/>
      <c r="H94" s="650"/>
      <c r="I94" s="650"/>
      <c r="J94" s="650"/>
      <c r="K94" s="650"/>
      <c r="L94" s="650"/>
      <c r="M94" s="650"/>
      <c r="N94" s="650"/>
      <c r="O94" s="650"/>
      <c r="P94" s="650"/>
      <c r="Q94" s="649"/>
      <c r="R94" s="649"/>
      <c r="S94" s="649"/>
      <c r="T94" s="649"/>
      <c r="U94" s="649"/>
      <c r="V94" s="649"/>
      <c r="W94" s="649"/>
      <c r="X94" s="649"/>
      <c r="Y94" s="649"/>
      <c r="Z94" s="649"/>
      <c r="AA94" s="649"/>
      <c r="AB94" s="649"/>
      <c r="AC94" s="649"/>
      <c r="AD94" s="649"/>
    </row>
    <row r="95" spans="1:30" s="268" customFormat="1">
      <c r="A95" s="649"/>
      <c r="B95" s="650"/>
      <c r="C95" s="650"/>
      <c r="D95" s="650"/>
      <c r="E95" s="650"/>
      <c r="F95" s="650"/>
      <c r="G95" s="650"/>
      <c r="H95" s="650"/>
      <c r="I95" s="650"/>
      <c r="J95" s="650"/>
      <c r="K95" s="650"/>
      <c r="L95" s="650"/>
      <c r="M95" s="650"/>
      <c r="N95" s="650"/>
      <c r="O95" s="650"/>
      <c r="P95" s="650"/>
      <c r="Q95" s="649"/>
      <c r="R95" s="649"/>
      <c r="S95" s="649"/>
      <c r="T95" s="649"/>
      <c r="U95" s="649"/>
      <c r="V95" s="649"/>
      <c r="W95" s="649"/>
      <c r="X95" s="649"/>
      <c r="Y95" s="649"/>
      <c r="Z95" s="649"/>
      <c r="AA95" s="649"/>
      <c r="AB95" s="649"/>
      <c r="AC95" s="649"/>
      <c r="AD95" s="649"/>
    </row>
    <row r="96" spans="1:30" s="268" customFormat="1">
      <c r="A96" s="649"/>
      <c r="B96" s="650"/>
      <c r="C96" s="650"/>
      <c r="D96" s="650"/>
      <c r="E96" s="650"/>
      <c r="F96" s="650"/>
      <c r="G96" s="650"/>
      <c r="H96" s="650"/>
      <c r="I96" s="650"/>
      <c r="J96" s="650"/>
      <c r="K96" s="650"/>
      <c r="L96" s="650"/>
      <c r="M96" s="650"/>
      <c r="N96" s="650"/>
      <c r="O96" s="650"/>
      <c r="P96" s="650"/>
      <c r="Q96" s="649"/>
      <c r="R96" s="649"/>
      <c r="S96" s="649"/>
      <c r="T96" s="649"/>
      <c r="U96" s="649"/>
      <c r="V96" s="649"/>
      <c r="W96" s="649"/>
      <c r="X96" s="649"/>
      <c r="Y96" s="649"/>
      <c r="Z96" s="649"/>
      <c r="AA96" s="649"/>
      <c r="AB96" s="649"/>
      <c r="AC96" s="649"/>
      <c r="AD96" s="649"/>
    </row>
    <row r="97" spans="1:30" s="268" customFormat="1">
      <c r="A97" s="649"/>
      <c r="B97" s="650"/>
      <c r="C97" s="650"/>
      <c r="D97" s="650"/>
      <c r="E97" s="650"/>
      <c r="F97" s="650"/>
      <c r="G97" s="650"/>
      <c r="H97" s="650"/>
      <c r="I97" s="650"/>
      <c r="J97" s="650"/>
      <c r="K97" s="650"/>
      <c r="L97" s="650"/>
      <c r="M97" s="650"/>
      <c r="N97" s="650"/>
      <c r="O97" s="650"/>
      <c r="P97" s="650"/>
      <c r="Q97" s="649"/>
      <c r="R97" s="649"/>
      <c r="S97" s="649"/>
      <c r="T97" s="649"/>
      <c r="U97" s="649"/>
      <c r="V97" s="649"/>
      <c r="W97" s="649"/>
      <c r="X97" s="649"/>
      <c r="Y97" s="649"/>
      <c r="Z97" s="649"/>
      <c r="AA97" s="649"/>
      <c r="AB97" s="649"/>
      <c r="AC97" s="649"/>
      <c r="AD97" s="649"/>
    </row>
    <row r="98" spans="1:30" s="268" customFormat="1">
      <c r="A98" s="649"/>
      <c r="B98" s="650"/>
      <c r="C98" s="650"/>
      <c r="D98" s="650"/>
      <c r="E98" s="650"/>
      <c r="F98" s="650"/>
      <c r="G98" s="650"/>
      <c r="H98" s="650"/>
      <c r="I98" s="650"/>
      <c r="J98" s="650"/>
      <c r="K98" s="650"/>
      <c r="L98" s="650"/>
      <c r="M98" s="650"/>
      <c r="N98" s="650"/>
      <c r="O98" s="650"/>
      <c r="P98" s="650"/>
      <c r="Q98" s="649"/>
      <c r="R98" s="649"/>
      <c r="S98" s="649"/>
      <c r="T98" s="649"/>
      <c r="U98" s="649"/>
      <c r="V98" s="649"/>
      <c r="W98" s="649"/>
      <c r="X98" s="649"/>
      <c r="Y98" s="649"/>
      <c r="Z98" s="649"/>
      <c r="AA98" s="649"/>
      <c r="AB98" s="649"/>
      <c r="AC98" s="649"/>
      <c r="AD98" s="649"/>
    </row>
    <row r="99" spans="1:30" s="268" customFormat="1">
      <c r="A99" s="649"/>
      <c r="B99" s="650"/>
      <c r="C99" s="650"/>
      <c r="D99" s="650"/>
      <c r="E99" s="650"/>
      <c r="F99" s="650"/>
      <c r="G99" s="650"/>
      <c r="H99" s="650"/>
      <c r="I99" s="650"/>
      <c r="J99" s="650"/>
      <c r="K99" s="650"/>
      <c r="L99" s="650"/>
      <c r="M99" s="650"/>
      <c r="N99" s="650"/>
      <c r="O99" s="650"/>
      <c r="P99" s="650"/>
      <c r="Q99" s="649"/>
      <c r="R99" s="649"/>
      <c r="S99" s="649"/>
      <c r="T99" s="649"/>
      <c r="U99" s="649"/>
      <c r="V99" s="649"/>
      <c r="W99" s="649"/>
      <c r="X99" s="649"/>
      <c r="Y99" s="649"/>
      <c r="Z99" s="649"/>
      <c r="AA99" s="649"/>
      <c r="AB99" s="649"/>
      <c r="AC99" s="649"/>
      <c r="AD99" s="649"/>
    </row>
    <row r="100" spans="1:30" s="268" customFormat="1">
      <c r="A100" s="649"/>
      <c r="B100" s="650"/>
      <c r="C100" s="650"/>
      <c r="D100" s="650"/>
      <c r="E100" s="650"/>
      <c r="F100" s="650"/>
      <c r="G100" s="650"/>
      <c r="H100" s="650"/>
      <c r="I100" s="650"/>
      <c r="J100" s="650"/>
      <c r="K100" s="650"/>
      <c r="L100" s="650"/>
      <c r="M100" s="650"/>
      <c r="N100" s="650"/>
      <c r="O100" s="650"/>
      <c r="P100" s="650"/>
      <c r="Q100" s="649"/>
      <c r="R100" s="649"/>
      <c r="S100" s="649"/>
      <c r="T100" s="649"/>
      <c r="U100" s="649"/>
      <c r="V100" s="649"/>
      <c r="W100" s="649"/>
      <c r="X100" s="649"/>
      <c r="Y100" s="649"/>
      <c r="Z100" s="649"/>
      <c r="AA100" s="649"/>
      <c r="AB100" s="649"/>
      <c r="AC100" s="649"/>
      <c r="AD100" s="649"/>
    </row>
    <row r="101" spans="1:30" s="268" customFormat="1">
      <c r="A101" s="649"/>
      <c r="B101" s="650"/>
      <c r="C101" s="650"/>
      <c r="D101" s="650"/>
      <c r="E101" s="650"/>
      <c r="F101" s="650"/>
      <c r="G101" s="650"/>
      <c r="H101" s="650"/>
      <c r="I101" s="650"/>
      <c r="J101" s="650"/>
      <c r="K101" s="650"/>
      <c r="L101" s="650"/>
      <c r="M101" s="650"/>
      <c r="N101" s="650"/>
      <c r="O101" s="650"/>
      <c r="P101" s="650"/>
      <c r="Q101" s="649"/>
      <c r="R101" s="649"/>
      <c r="S101" s="649"/>
      <c r="T101" s="649"/>
      <c r="U101" s="649"/>
      <c r="V101" s="649"/>
      <c r="W101" s="649"/>
      <c r="X101" s="649"/>
      <c r="Y101" s="649"/>
      <c r="Z101" s="649"/>
      <c r="AA101" s="649"/>
      <c r="AB101" s="649"/>
      <c r="AC101" s="649"/>
      <c r="AD101" s="649"/>
    </row>
    <row r="102" spans="1:30" s="268" customFormat="1">
      <c r="A102" s="649"/>
      <c r="B102" s="650"/>
      <c r="C102" s="650"/>
      <c r="D102" s="650"/>
      <c r="E102" s="650"/>
      <c r="F102" s="650"/>
      <c r="G102" s="650"/>
      <c r="H102" s="650"/>
      <c r="I102" s="650"/>
      <c r="J102" s="650"/>
      <c r="K102" s="650"/>
      <c r="L102" s="650"/>
      <c r="M102" s="650"/>
      <c r="N102" s="650"/>
      <c r="O102" s="650"/>
      <c r="P102" s="650"/>
      <c r="Q102" s="649"/>
      <c r="R102" s="649"/>
      <c r="S102" s="649"/>
      <c r="T102" s="649"/>
      <c r="U102" s="649"/>
      <c r="V102" s="649"/>
      <c r="W102" s="649"/>
      <c r="X102" s="649"/>
      <c r="Y102" s="649"/>
      <c r="Z102" s="649"/>
      <c r="AA102" s="649"/>
      <c r="AB102" s="649"/>
      <c r="AC102" s="649"/>
      <c r="AD102" s="649"/>
    </row>
    <row r="103" spans="1:30" s="268" customFormat="1">
      <c r="A103" s="649"/>
      <c r="B103" s="650"/>
      <c r="C103" s="650"/>
      <c r="D103" s="650"/>
      <c r="E103" s="650"/>
      <c r="F103" s="650"/>
      <c r="G103" s="650"/>
      <c r="H103" s="650"/>
      <c r="I103" s="650"/>
      <c r="J103" s="650"/>
      <c r="K103" s="650"/>
      <c r="L103" s="650"/>
      <c r="M103" s="650"/>
      <c r="N103" s="650"/>
      <c r="O103" s="650"/>
      <c r="P103" s="650"/>
      <c r="Q103" s="649"/>
      <c r="R103" s="649"/>
      <c r="S103" s="649"/>
      <c r="T103" s="649"/>
      <c r="U103" s="649"/>
      <c r="V103" s="649"/>
      <c r="W103" s="649"/>
      <c r="X103" s="649"/>
      <c r="Y103" s="649"/>
      <c r="Z103" s="649"/>
      <c r="AA103" s="649"/>
      <c r="AB103" s="649"/>
      <c r="AC103" s="649"/>
      <c r="AD103" s="649"/>
    </row>
    <row r="104" spans="1:30" s="268" customFormat="1">
      <c r="A104" s="649"/>
      <c r="B104" s="650"/>
      <c r="C104" s="650"/>
      <c r="D104" s="650"/>
      <c r="E104" s="650"/>
      <c r="F104" s="650"/>
      <c r="G104" s="650"/>
      <c r="H104" s="650"/>
      <c r="I104" s="650"/>
      <c r="J104" s="650"/>
      <c r="K104" s="650"/>
      <c r="L104" s="650"/>
      <c r="M104" s="650"/>
      <c r="N104" s="650"/>
      <c r="O104" s="650"/>
      <c r="P104" s="650"/>
      <c r="Q104" s="649"/>
      <c r="R104" s="649"/>
      <c r="S104" s="649"/>
      <c r="T104" s="649"/>
      <c r="U104" s="649"/>
      <c r="V104" s="649"/>
      <c r="W104" s="649"/>
      <c r="X104" s="649"/>
      <c r="Y104" s="649"/>
      <c r="Z104" s="649"/>
      <c r="AA104" s="649"/>
      <c r="AB104" s="649"/>
      <c r="AC104" s="649"/>
      <c r="AD104" s="649"/>
    </row>
    <row r="105" spans="1:30" s="268" customFormat="1">
      <c r="A105" s="649"/>
      <c r="B105" s="650"/>
      <c r="C105" s="650"/>
      <c r="D105" s="650"/>
      <c r="E105" s="650"/>
      <c r="F105" s="650"/>
      <c r="G105" s="650"/>
      <c r="H105" s="650"/>
      <c r="I105" s="650"/>
      <c r="J105" s="650"/>
      <c r="K105" s="650"/>
      <c r="L105" s="650"/>
      <c r="M105" s="650"/>
      <c r="N105" s="650"/>
      <c r="O105" s="650"/>
      <c r="P105" s="650"/>
      <c r="Q105" s="649"/>
      <c r="R105" s="649"/>
      <c r="S105" s="649"/>
      <c r="T105" s="649"/>
      <c r="U105" s="649"/>
      <c r="V105" s="649"/>
      <c r="W105" s="649"/>
      <c r="X105" s="649"/>
      <c r="Y105" s="649"/>
      <c r="Z105" s="649"/>
      <c r="AA105" s="649"/>
      <c r="AB105" s="649"/>
      <c r="AC105" s="649"/>
      <c r="AD105" s="649"/>
    </row>
    <row r="106" spans="1:30" s="268" customFormat="1">
      <c r="A106" s="649"/>
      <c r="B106" s="650"/>
      <c r="C106" s="650"/>
      <c r="D106" s="650"/>
      <c r="E106" s="650"/>
      <c r="F106" s="650"/>
      <c r="G106" s="650"/>
      <c r="H106" s="650"/>
      <c r="I106" s="650"/>
      <c r="J106" s="650"/>
      <c r="K106" s="650"/>
      <c r="L106" s="650"/>
      <c r="M106" s="650"/>
      <c r="N106" s="650"/>
      <c r="O106" s="650"/>
      <c r="P106" s="650"/>
      <c r="Q106" s="649"/>
      <c r="R106" s="649"/>
      <c r="S106" s="649"/>
      <c r="T106" s="649"/>
      <c r="U106" s="649"/>
      <c r="V106" s="649"/>
      <c r="W106" s="649"/>
      <c r="X106" s="649"/>
      <c r="Y106" s="649"/>
      <c r="Z106" s="649"/>
      <c r="AA106" s="649"/>
      <c r="AB106" s="649"/>
      <c r="AC106" s="649"/>
      <c r="AD106" s="649"/>
    </row>
    <row r="107" spans="1:30" s="268" customFormat="1">
      <c r="A107" s="649"/>
      <c r="B107" s="650"/>
      <c r="C107" s="650"/>
      <c r="D107" s="650"/>
      <c r="E107" s="650"/>
      <c r="F107" s="650"/>
      <c r="G107" s="650"/>
      <c r="H107" s="650"/>
      <c r="I107" s="650"/>
      <c r="J107" s="650"/>
      <c r="K107" s="650"/>
      <c r="L107" s="650"/>
      <c r="M107" s="650"/>
      <c r="N107" s="650"/>
      <c r="O107" s="650"/>
      <c r="P107" s="650"/>
      <c r="Q107" s="649"/>
      <c r="R107" s="649"/>
      <c r="S107" s="649"/>
      <c r="T107" s="649"/>
      <c r="U107" s="649"/>
      <c r="V107" s="649"/>
      <c r="W107" s="649"/>
      <c r="X107" s="649"/>
      <c r="Y107" s="649"/>
      <c r="Z107" s="649"/>
      <c r="AA107" s="649"/>
      <c r="AB107" s="649"/>
      <c r="AC107" s="649"/>
      <c r="AD107" s="649"/>
    </row>
    <row r="108" spans="1:30" s="268" customFormat="1">
      <c r="A108" s="649"/>
      <c r="B108" s="650"/>
      <c r="C108" s="650"/>
      <c r="D108" s="650"/>
      <c r="E108" s="650"/>
      <c r="F108" s="650"/>
      <c r="G108" s="650"/>
      <c r="H108" s="650"/>
      <c r="I108" s="650"/>
      <c r="J108" s="650"/>
      <c r="K108" s="650"/>
      <c r="L108" s="650"/>
      <c r="M108" s="650"/>
      <c r="N108" s="650"/>
      <c r="O108" s="650"/>
      <c r="P108" s="650"/>
      <c r="Q108" s="649"/>
      <c r="R108" s="649"/>
      <c r="S108" s="649"/>
      <c r="T108" s="649"/>
      <c r="U108" s="649"/>
      <c r="V108" s="649"/>
      <c r="W108" s="649"/>
      <c r="X108" s="649"/>
      <c r="Y108" s="649"/>
      <c r="Z108" s="649"/>
      <c r="AA108" s="649"/>
      <c r="AB108" s="649"/>
      <c r="AC108" s="649"/>
      <c r="AD108" s="649"/>
    </row>
    <row r="109" spans="1:30" s="268" customFormat="1">
      <c r="A109" s="649"/>
      <c r="B109" s="650"/>
      <c r="C109" s="650"/>
      <c r="D109" s="650"/>
      <c r="E109" s="650"/>
      <c r="F109" s="650"/>
      <c r="G109" s="650"/>
      <c r="H109" s="650"/>
      <c r="I109" s="650"/>
      <c r="J109" s="650"/>
      <c r="K109" s="650"/>
      <c r="L109" s="650"/>
      <c r="M109" s="650"/>
      <c r="N109" s="650"/>
      <c r="O109" s="650"/>
      <c r="P109" s="650"/>
      <c r="Q109" s="649"/>
      <c r="R109" s="649"/>
      <c r="S109" s="649"/>
      <c r="T109" s="649"/>
      <c r="U109" s="649"/>
      <c r="V109" s="649"/>
      <c r="W109" s="649"/>
      <c r="X109" s="649"/>
      <c r="Y109" s="649"/>
      <c r="Z109" s="649"/>
      <c r="AA109" s="649"/>
      <c r="AB109" s="649"/>
      <c r="AC109" s="649"/>
      <c r="AD109" s="649"/>
    </row>
    <row r="110" spans="1:30" s="268" customFormat="1">
      <c r="A110" s="649"/>
      <c r="B110" s="650"/>
      <c r="C110" s="650"/>
      <c r="D110" s="650"/>
      <c r="E110" s="650"/>
      <c r="F110" s="650"/>
      <c r="G110" s="650"/>
      <c r="H110" s="650"/>
      <c r="I110" s="650"/>
      <c r="J110" s="650"/>
      <c r="K110" s="650"/>
      <c r="L110" s="650"/>
      <c r="M110" s="650"/>
      <c r="N110" s="650"/>
      <c r="O110" s="650"/>
      <c r="P110" s="650"/>
      <c r="Q110" s="649"/>
      <c r="R110" s="649"/>
      <c r="S110" s="649"/>
      <c r="T110" s="649"/>
      <c r="U110" s="649"/>
      <c r="V110" s="649"/>
      <c r="W110" s="649"/>
      <c r="X110" s="649"/>
      <c r="Y110" s="649"/>
      <c r="Z110" s="649"/>
      <c r="AA110" s="649"/>
      <c r="AB110" s="649"/>
      <c r="AC110" s="649"/>
      <c r="AD110" s="649"/>
    </row>
    <row r="111" spans="1:30" s="268" customFormat="1">
      <c r="A111" s="649"/>
      <c r="B111" s="650"/>
      <c r="C111" s="650"/>
      <c r="D111" s="650"/>
      <c r="E111" s="650"/>
      <c r="F111" s="650"/>
      <c r="G111" s="650"/>
      <c r="H111" s="650"/>
      <c r="I111" s="650"/>
      <c r="J111" s="650"/>
      <c r="K111" s="650"/>
      <c r="L111" s="650"/>
      <c r="M111" s="650"/>
      <c r="N111" s="650"/>
      <c r="O111" s="650"/>
      <c r="P111" s="650"/>
      <c r="Q111" s="649"/>
      <c r="R111" s="649"/>
      <c r="S111" s="649"/>
      <c r="T111" s="649"/>
      <c r="U111" s="649"/>
      <c r="V111" s="649"/>
      <c r="W111" s="649"/>
      <c r="X111" s="649"/>
      <c r="Y111" s="649"/>
      <c r="Z111" s="649"/>
      <c r="AA111" s="649"/>
      <c r="AB111" s="649"/>
      <c r="AC111" s="649"/>
      <c r="AD111" s="649"/>
    </row>
    <row r="112" spans="1:30" s="268" customFormat="1">
      <c r="A112" s="649"/>
      <c r="B112" s="650"/>
      <c r="C112" s="650"/>
      <c r="D112" s="650"/>
      <c r="E112" s="650"/>
      <c r="F112" s="650"/>
      <c r="G112" s="650"/>
      <c r="H112" s="650"/>
      <c r="I112" s="650"/>
      <c r="J112" s="650"/>
      <c r="K112" s="650"/>
      <c r="L112" s="650"/>
      <c r="M112" s="650"/>
      <c r="N112" s="650"/>
      <c r="O112" s="650"/>
      <c r="P112" s="650"/>
      <c r="Q112" s="649"/>
      <c r="R112" s="649"/>
      <c r="S112" s="649"/>
      <c r="T112" s="649"/>
      <c r="U112" s="649"/>
      <c r="V112" s="649"/>
      <c r="W112" s="649"/>
      <c r="X112" s="649"/>
      <c r="Y112" s="649"/>
      <c r="Z112" s="649"/>
      <c r="AA112" s="649"/>
      <c r="AB112" s="649"/>
      <c r="AC112" s="649"/>
      <c r="AD112" s="649"/>
    </row>
    <row r="113" spans="1:30" s="268" customFormat="1">
      <c r="A113" s="649"/>
      <c r="B113" s="650"/>
      <c r="C113" s="650"/>
      <c r="D113" s="650"/>
      <c r="E113" s="650"/>
      <c r="F113" s="650"/>
      <c r="G113" s="650"/>
      <c r="H113" s="650"/>
      <c r="I113" s="650"/>
      <c r="J113" s="650"/>
      <c r="K113" s="650"/>
      <c r="L113" s="650"/>
      <c r="M113" s="650"/>
      <c r="N113" s="650"/>
      <c r="O113" s="650"/>
      <c r="P113" s="650"/>
      <c r="Q113" s="649"/>
      <c r="R113" s="649"/>
      <c r="S113" s="649"/>
      <c r="T113" s="649"/>
      <c r="U113" s="649"/>
      <c r="V113" s="649"/>
      <c r="W113" s="649"/>
      <c r="X113" s="649"/>
      <c r="Y113" s="649"/>
      <c r="Z113" s="649"/>
      <c r="AA113" s="649"/>
      <c r="AB113" s="649"/>
      <c r="AC113" s="649"/>
      <c r="AD113" s="649"/>
    </row>
    <row r="114" spans="1:30" s="268" customFormat="1">
      <c r="A114" s="649"/>
      <c r="B114" s="650"/>
      <c r="C114" s="650"/>
      <c r="D114" s="650"/>
      <c r="E114" s="650"/>
      <c r="F114" s="650"/>
      <c r="G114" s="650"/>
      <c r="H114" s="650"/>
      <c r="I114" s="650"/>
      <c r="J114" s="650"/>
      <c r="K114" s="650"/>
      <c r="L114" s="650"/>
      <c r="M114" s="650"/>
      <c r="N114" s="650"/>
      <c r="O114" s="650"/>
      <c r="P114" s="650"/>
      <c r="Q114" s="649"/>
      <c r="R114" s="649"/>
      <c r="S114" s="649"/>
      <c r="T114" s="649"/>
      <c r="U114" s="649"/>
      <c r="V114" s="649"/>
      <c r="W114" s="649"/>
      <c r="X114" s="649"/>
      <c r="Y114" s="649"/>
      <c r="Z114" s="649"/>
      <c r="AA114" s="649"/>
      <c r="AB114" s="649"/>
      <c r="AC114" s="649"/>
      <c r="AD114" s="649"/>
    </row>
    <row r="115" spans="1:30" s="268" customFormat="1">
      <c r="A115" s="649"/>
      <c r="B115" s="650"/>
      <c r="C115" s="650"/>
      <c r="D115" s="650"/>
      <c r="E115" s="650"/>
      <c r="F115" s="650"/>
      <c r="G115" s="650"/>
      <c r="H115" s="650"/>
      <c r="I115" s="650"/>
      <c r="J115" s="650"/>
      <c r="K115" s="650"/>
      <c r="L115" s="650"/>
      <c r="M115" s="650"/>
      <c r="N115" s="650"/>
      <c r="O115" s="650"/>
      <c r="P115" s="650"/>
      <c r="Q115" s="649"/>
      <c r="R115" s="649"/>
      <c r="S115" s="649"/>
      <c r="T115" s="649"/>
      <c r="U115" s="649"/>
      <c r="V115" s="649"/>
      <c r="W115" s="649"/>
      <c r="X115" s="649"/>
      <c r="Y115" s="649"/>
      <c r="Z115" s="649"/>
      <c r="AA115" s="649"/>
      <c r="AB115" s="649"/>
      <c r="AC115" s="649"/>
      <c r="AD115" s="649"/>
    </row>
    <row r="116" spans="1:30" s="268" customFormat="1">
      <c r="A116" s="649"/>
      <c r="B116" s="650"/>
      <c r="C116" s="650"/>
      <c r="D116" s="650"/>
      <c r="E116" s="650"/>
      <c r="F116" s="650"/>
      <c r="G116" s="650"/>
      <c r="H116" s="650"/>
      <c r="I116" s="650"/>
      <c r="J116" s="650"/>
      <c r="K116" s="650"/>
      <c r="L116" s="650"/>
      <c r="M116" s="650"/>
      <c r="N116" s="650"/>
      <c r="O116" s="650"/>
      <c r="P116" s="650"/>
      <c r="Q116" s="649"/>
      <c r="R116" s="649"/>
      <c r="S116" s="649"/>
      <c r="T116" s="649"/>
      <c r="U116" s="649"/>
      <c r="V116" s="649"/>
      <c r="W116" s="649"/>
      <c r="X116" s="649"/>
      <c r="Y116" s="649"/>
      <c r="Z116" s="649"/>
      <c r="AA116" s="649"/>
      <c r="AB116" s="649"/>
      <c r="AC116" s="649"/>
      <c r="AD116" s="649"/>
    </row>
    <row r="117" spans="1:30" s="268" customFormat="1">
      <c r="A117" s="649"/>
      <c r="B117" s="650"/>
      <c r="C117" s="650"/>
      <c r="D117" s="650"/>
      <c r="E117" s="650"/>
      <c r="F117" s="650"/>
      <c r="G117" s="650"/>
      <c r="H117" s="650"/>
      <c r="I117" s="650"/>
      <c r="J117" s="650"/>
      <c r="K117" s="650"/>
      <c r="L117" s="650"/>
      <c r="M117" s="650"/>
      <c r="N117" s="650"/>
      <c r="O117" s="650"/>
      <c r="P117" s="650"/>
      <c r="Q117" s="649"/>
      <c r="R117" s="649"/>
      <c r="S117" s="649"/>
      <c r="T117" s="649"/>
      <c r="U117" s="649"/>
      <c r="V117" s="649"/>
      <c r="W117" s="649"/>
      <c r="X117" s="649"/>
      <c r="Y117" s="649"/>
      <c r="Z117" s="649"/>
      <c r="AA117" s="649"/>
      <c r="AB117" s="649"/>
      <c r="AC117" s="649"/>
      <c r="AD117" s="649"/>
    </row>
    <row r="118" spans="1:30" s="268" customFormat="1">
      <c r="A118" s="649"/>
      <c r="B118" s="650"/>
      <c r="C118" s="650"/>
      <c r="D118" s="650"/>
      <c r="E118" s="650"/>
      <c r="F118" s="650"/>
      <c r="G118" s="650"/>
      <c r="H118" s="650"/>
      <c r="I118" s="650"/>
      <c r="J118" s="650"/>
      <c r="K118" s="650"/>
      <c r="L118" s="650"/>
      <c r="M118" s="650"/>
      <c r="N118" s="650"/>
      <c r="O118" s="650"/>
      <c r="P118" s="650"/>
      <c r="Q118" s="649"/>
      <c r="R118" s="649"/>
      <c r="S118" s="649"/>
      <c r="T118" s="649"/>
      <c r="U118" s="649"/>
      <c r="V118" s="649"/>
      <c r="W118" s="649"/>
      <c r="X118" s="649"/>
      <c r="Y118" s="649"/>
      <c r="Z118" s="649"/>
      <c r="AA118" s="649"/>
      <c r="AB118" s="649"/>
      <c r="AC118" s="649"/>
      <c r="AD118" s="649"/>
    </row>
    <row r="119" spans="1:30" s="268" customFormat="1">
      <c r="A119" s="649"/>
      <c r="B119" s="650"/>
      <c r="C119" s="650"/>
      <c r="D119" s="650"/>
      <c r="E119" s="650"/>
      <c r="F119" s="650"/>
      <c r="G119" s="650"/>
      <c r="H119" s="650"/>
      <c r="I119" s="650"/>
      <c r="J119" s="650"/>
      <c r="K119" s="650"/>
      <c r="L119" s="650"/>
      <c r="M119" s="650"/>
      <c r="N119" s="650"/>
      <c r="O119" s="650"/>
      <c r="P119" s="650"/>
      <c r="Q119" s="649"/>
      <c r="R119" s="649"/>
      <c r="S119" s="649"/>
      <c r="T119" s="649"/>
      <c r="U119" s="649"/>
      <c r="V119" s="649"/>
      <c r="W119" s="649"/>
      <c r="X119" s="649"/>
      <c r="Y119" s="649"/>
      <c r="Z119" s="649"/>
      <c r="AA119" s="649"/>
      <c r="AB119" s="649"/>
      <c r="AC119" s="649"/>
      <c r="AD119" s="649"/>
    </row>
    <row r="120" spans="1:30" s="268" customFormat="1">
      <c r="A120" s="649"/>
      <c r="B120" s="650"/>
      <c r="C120" s="650"/>
      <c r="D120" s="650"/>
      <c r="E120" s="650"/>
      <c r="F120" s="650"/>
      <c r="G120" s="650"/>
      <c r="H120" s="650"/>
      <c r="I120" s="650"/>
      <c r="J120" s="650"/>
      <c r="K120" s="650"/>
      <c r="L120" s="650"/>
      <c r="M120" s="650"/>
      <c r="N120" s="650"/>
      <c r="O120" s="650"/>
      <c r="P120" s="650"/>
      <c r="Q120" s="649"/>
      <c r="R120" s="649"/>
      <c r="S120" s="649"/>
      <c r="T120" s="649"/>
      <c r="U120" s="649"/>
      <c r="V120" s="649"/>
      <c r="W120" s="649"/>
      <c r="X120" s="649"/>
      <c r="Y120" s="649"/>
      <c r="Z120" s="649"/>
      <c r="AA120" s="649"/>
      <c r="AB120" s="649"/>
      <c r="AC120" s="649"/>
      <c r="AD120" s="649"/>
    </row>
    <row r="121" spans="1:30" s="268" customFormat="1">
      <c r="A121" s="649"/>
      <c r="B121" s="650"/>
      <c r="C121" s="650"/>
      <c r="D121" s="650"/>
      <c r="E121" s="650"/>
      <c r="F121" s="650"/>
      <c r="G121" s="650"/>
      <c r="H121" s="650"/>
      <c r="I121" s="650"/>
      <c r="J121" s="650"/>
      <c r="K121" s="650"/>
      <c r="L121" s="650"/>
      <c r="M121" s="650"/>
      <c r="N121" s="650"/>
      <c r="O121" s="650"/>
      <c r="P121" s="650"/>
      <c r="Q121" s="649"/>
      <c r="R121" s="649"/>
      <c r="S121" s="649"/>
      <c r="T121" s="649"/>
      <c r="U121" s="649"/>
      <c r="V121" s="649"/>
      <c r="W121" s="649"/>
      <c r="X121" s="649"/>
      <c r="Y121" s="649"/>
      <c r="Z121" s="649"/>
      <c r="AA121" s="649"/>
      <c r="AB121" s="649"/>
      <c r="AC121" s="649"/>
      <c r="AD121" s="649"/>
    </row>
    <row r="122" spans="1:30" s="268" customFormat="1">
      <c r="A122" s="649"/>
      <c r="B122" s="650"/>
      <c r="C122" s="650"/>
      <c r="D122" s="650"/>
      <c r="E122" s="650"/>
      <c r="F122" s="650"/>
      <c r="G122" s="650"/>
      <c r="H122" s="650"/>
      <c r="I122" s="650"/>
      <c r="J122" s="650"/>
      <c r="K122" s="650"/>
      <c r="L122" s="650"/>
      <c r="M122" s="650"/>
      <c r="N122" s="650"/>
      <c r="O122" s="650"/>
      <c r="P122" s="650"/>
      <c r="Q122" s="649"/>
      <c r="R122" s="649"/>
      <c r="S122" s="649"/>
      <c r="T122" s="649"/>
      <c r="U122" s="649"/>
      <c r="V122" s="649"/>
      <c r="W122" s="649"/>
      <c r="X122" s="649"/>
      <c r="Y122" s="649"/>
      <c r="Z122" s="649"/>
      <c r="AA122" s="649"/>
      <c r="AB122" s="649"/>
      <c r="AC122" s="649"/>
      <c r="AD122" s="649"/>
    </row>
    <row r="123" spans="1:30" s="268" customFormat="1">
      <c r="A123" s="649"/>
      <c r="B123" s="650"/>
      <c r="C123" s="650"/>
      <c r="D123" s="650"/>
      <c r="E123" s="650"/>
      <c r="F123" s="650"/>
      <c r="G123" s="650"/>
      <c r="H123" s="650"/>
      <c r="I123" s="650"/>
      <c r="J123" s="650"/>
      <c r="K123" s="650"/>
      <c r="L123" s="650"/>
      <c r="M123" s="650"/>
      <c r="N123" s="650"/>
      <c r="O123" s="650"/>
      <c r="P123" s="650"/>
      <c r="Q123" s="649"/>
      <c r="R123" s="649"/>
      <c r="S123" s="649"/>
      <c r="T123" s="649"/>
      <c r="U123" s="649"/>
      <c r="V123" s="649"/>
      <c r="W123" s="649"/>
      <c r="X123" s="649"/>
      <c r="Y123" s="649"/>
      <c r="Z123" s="649"/>
      <c r="AA123" s="649"/>
      <c r="AB123" s="649"/>
      <c r="AC123" s="649"/>
      <c r="AD123" s="649"/>
    </row>
    <row r="124" spans="1:30" s="268" customFormat="1">
      <c r="A124" s="649"/>
      <c r="B124" s="650"/>
      <c r="C124" s="650"/>
      <c r="D124" s="650"/>
      <c r="E124" s="650"/>
      <c r="F124" s="650"/>
      <c r="G124" s="650"/>
      <c r="H124" s="650"/>
      <c r="I124" s="650"/>
      <c r="J124" s="650"/>
      <c r="K124" s="650"/>
      <c r="L124" s="650"/>
      <c r="M124" s="650"/>
      <c r="N124" s="650"/>
      <c r="O124" s="650"/>
      <c r="P124" s="650"/>
      <c r="Q124" s="649"/>
      <c r="R124" s="649"/>
      <c r="S124" s="649"/>
      <c r="T124" s="649"/>
      <c r="U124" s="649"/>
      <c r="V124" s="649"/>
      <c r="W124" s="649"/>
      <c r="X124" s="649"/>
      <c r="Y124" s="649"/>
      <c r="Z124" s="649"/>
      <c r="AA124" s="649"/>
      <c r="AB124" s="649"/>
      <c r="AC124" s="649"/>
      <c r="AD124" s="649"/>
    </row>
    <row r="125" spans="1:30" s="268" customFormat="1">
      <c r="A125" s="649"/>
      <c r="B125" s="650"/>
      <c r="C125" s="650"/>
      <c r="D125" s="650"/>
      <c r="E125" s="650"/>
      <c r="F125" s="650"/>
      <c r="G125" s="650"/>
      <c r="H125" s="650"/>
      <c r="I125" s="650"/>
      <c r="J125" s="650"/>
      <c r="K125" s="650"/>
      <c r="L125" s="650"/>
      <c r="M125" s="650"/>
      <c r="N125" s="650"/>
      <c r="O125" s="650"/>
      <c r="P125" s="650"/>
      <c r="Q125" s="649"/>
      <c r="R125" s="649"/>
      <c r="S125" s="649"/>
      <c r="T125" s="649"/>
      <c r="U125" s="649"/>
      <c r="V125" s="649"/>
      <c r="W125" s="649"/>
      <c r="X125" s="649"/>
      <c r="Y125" s="649"/>
      <c r="Z125" s="649"/>
      <c r="AA125" s="649"/>
      <c r="AB125" s="649"/>
      <c r="AC125" s="649"/>
      <c r="AD125" s="649"/>
    </row>
    <row r="126" spans="1:30" s="268" customFormat="1">
      <c r="A126" s="649"/>
      <c r="B126" s="650"/>
      <c r="C126" s="650"/>
      <c r="D126" s="650"/>
      <c r="E126" s="650"/>
      <c r="F126" s="650"/>
      <c r="G126" s="650"/>
      <c r="H126" s="650"/>
      <c r="I126" s="650"/>
      <c r="J126" s="650"/>
      <c r="K126" s="650"/>
      <c r="L126" s="650"/>
      <c r="M126" s="650"/>
      <c r="N126" s="650"/>
      <c r="O126" s="650"/>
      <c r="P126" s="650"/>
      <c r="Q126" s="649"/>
      <c r="R126" s="649"/>
      <c r="S126" s="649"/>
      <c r="T126" s="649"/>
      <c r="U126" s="649"/>
      <c r="V126" s="649"/>
      <c r="W126" s="649"/>
      <c r="X126" s="649"/>
      <c r="Y126" s="649"/>
      <c r="Z126" s="649"/>
      <c r="AA126" s="649"/>
      <c r="AB126" s="649"/>
      <c r="AC126" s="649"/>
      <c r="AD126" s="649"/>
    </row>
    <row r="127" spans="1:30" s="268" customFormat="1">
      <c r="A127" s="649"/>
      <c r="B127" s="650"/>
      <c r="C127" s="650"/>
      <c r="D127" s="650"/>
      <c r="E127" s="650"/>
      <c r="F127" s="650"/>
      <c r="G127" s="650"/>
      <c r="H127" s="650"/>
      <c r="I127" s="650"/>
      <c r="J127" s="650"/>
      <c r="K127" s="650"/>
      <c r="L127" s="650"/>
      <c r="M127" s="650"/>
      <c r="N127" s="650"/>
      <c r="O127" s="650"/>
      <c r="P127" s="650"/>
      <c r="Q127" s="649"/>
      <c r="R127" s="649"/>
      <c r="S127" s="649"/>
      <c r="T127" s="649"/>
      <c r="U127" s="649"/>
      <c r="V127" s="649"/>
      <c r="W127" s="649"/>
      <c r="X127" s="649"/>
      <c r="Y127" s="649"/>
      <c r="Z127" s="649"/>
      <c r="AA127" s="649"/>
      <c r="AB127" s="649"/>
      <c r="AC127" s="649"/>
      <c r="AD127" s="649"/>
    </row>
    <row r="128" spans="1:30" s="268" customFormat="1">
      <c r="A128" s="649"/>
      <c r="B128" s="650"/>
      <c r="C128" s="650"/>
      <c r="D128" s="650"/>
      <c r="E128" s="650"/>
      <c r="F128" s="650"/>
      <c r="G128" s="650"/>
      <c r="H128" s="650"/>
      <c r="I128" s="650"/>
      <c r="J128" s="650"/>
      <c r="K128" s="650"/>
      <c r="L128" s="650"/>
      <c r="M128" s="650"/>
      <c r="N128" s="650"/>
      <c r="O128" s="650"/>
      <c r="P128" s="650"/>
      <c r="Q128" s="649"/>
      <c r="R128" s="649"/>
      <c r="S128" s="649"/>
      <c r="T128" s="649"/>
      <c r="U128" s="649"/>
      <c r="V128" s="649"/>
      <c r="W128" s="649"/>
      <c r="X128" s="649"/>
      <c r="Y128" s="649"/>
      <c r="Z128" s="649"/>
      <c r="AA128" s="649"/>
      <c r="AB128" s="649"/>
      <c r="AC128" s="649"/>
      <c r="AD128" s="649"/>
    </row>
    <row r="129" spans="1:30" s="268" customFormat="1">
      <c r="A129" s="649"/>
      <c r="B129" s="650"/>
      <c r="C129" s="650"/>
      <c r="D129" s="650"/>
      <c r="E129" s="650"/>
      <c r="F129" s="650"/>
      <c r="G129" s="650"/>
      <c r="H129" s="650"/>
      <c r="I129" s="650"/>
      <c r="J129" s="650"/>
      <c r="K129" s="650"/>
      <c r="L129" s="650"/>
      <c r="M129" s="650"/>
      <c r="N129" s="650"/>
      <c r="O129" s="650"/>
      <c r="P129" s="650"/>
      <c r="Q129" s="649"/>
      <c r="R129" s="649"/>
      <c r="S129" s="649"/>
      <c r="T129" s="649"/>
      <c r="U129" s="649"/>
      <c r="V129" s="649"/>
      <c r="W129" s="649"/>
      <c r="X129" s="649"/>
      <c r="Y129" s="649"/>
      <c r="Z129" s="649"/>
      <c r="AA129" s="649"/>
      <c r="AB129" s="649"/>
      <c r="AC129" s="649"/>
      <c r="AD129" s="649"/>
    </row>
    <row r="130" spans="1:30" s="268" customFormat="1">
      <c r="A130" s="649"/>
      <c r="B130" s="650"/>
      <c r="C130" s="650"/>
      <c r="D130" s="650"/>
      <c r="E130" s="650"/>
      <c r="F130" s="650"/>
      <c r="G130" s="650"/>
      <c r="H130" s="650"/>
      <c r="I130" s="650"/>
      <c r="J130" s="650"/>
      <c r="K130" s="650"/>
      <c r="L130" s="650"/>
      <c r="M130" s="650"/>
      <c r="N130" s="650"/>
      <c r="O130" s="650"/>
      <c r="P130" s="650"/>
      <c r="Q130" s="649"/>
      <c r="R130" s="649"/>
      <c r="S130" s="649"/>
      <c r="T130" s="649"/>
      <c r="U130" s="649"/>
      <c r="V130" s="649"/>
      <c r="W130" s="649"/>
      <c r="X130" s="649"/>
      <c r="Y130" s="649"/>
      <c r="Z130" s="649"/>
      <c r="AA130" s="649"/>
      <c r="AB130" s="649"/>
      <c r="AC130" s="649"/>
      <c r="AD130" s="649"/>
    </row>
    <row r="131" spans="1:30" s="268" customFormat="1">
      <c r="A131" s="649"/>
      <c r="B131" s="650"/>
      <c r="C131" s="650"/>
      <c r="D131" s="650"/>
      <c r="E131" s="650"/>
      <c r="F131" s="650"/>
      <c r="G131" s="650"/>
      <c r="H131" s="650"/>
      <c r="I131" s="650"/>
      <c r="J131" s="650"/>
      <c r="K131" s="650"/>
      <c r="L131" s="650"/>
      <c r="M131" s="650"/>
      <c r="N131" s="650"/>
      <c r="O131" s="650"/>
      <c r="P131" s="650"/>
      <c r="Q131" s="649"/>
      <c r="R131" s="649"/>
      <c r="S131" s="649"/>
      <c r="T131" s="649"/>
      <c r="U131" s="649"/>
      <c r="V131" s="649"/>
      <c r="W131" s="649"/>
      <c r="X131" s="649"/>
      <c r="Y131" s="649"/>
      <c r="Z131" s="649"/>
      <c r="AA131" s="649"/>
      <c r="AB131" s="649"/>
      <c r="AC131" s="649"/>
      <c r="AD131" s="649"/>
    </row>
    <row r="132" spans="1:30" s="268" customFormat="1">
      <c r="A132" s="649"/>
      <c r="B132" s="650"/>
      <c r="C132" s="650"/>
      <c r="D132" s="650"/>
      <c r="E132" s="650"/>
      <c r="F132" s="650"/>
      <c r="G132" s="650"/>
      <c r="H132" s="650"/>
      <c r="I132" s="650"/>
      <c r="J132" s="650"/>
      <c r="K132" s="650"/>
      <c r="L132" s="650"/>
      <c r="M132" s="650"/>
      <c r="N132" s="650"/>
      <c r="O132" s="650"/>
      <c r="P132" s="650"/>
      <c r="Q132" s="649"/>
      <c r="R132" s="649"/>
      <c r="S132" s="649"/>
      <c r="T132" s="649"/>
      <c r="U132" s="649"/>
      <c r="V132" s="649"/>
      <c r="W132" s="649"/>
      <c r="X132" s="649"/>
      <c r="Y132" s="649"/>
      <c r="Z132" s="649"/>
      <c r="AA132" s="649"/>
      <c r="AB132" s="649"/>
      <c r="AC132" s="649"/>
      <c r="AD132" s="649"/>
    </row>
    <row r="133" spans="1:30" s="268" customFormat="1">
      <c r="A133" s="649"/>
      <c r="B133" s="650"/>
      <c r="C133" s="650"/>
      <c r="D133" s="650"/>
      <c r="E133" s="650"/>
      <c r="F133" s="650"/>
      <c r="G133" s="650"/>
      <c r="H133" s="650"/>
      <c r="I133" s="650"/>
      <c r="J133" s="650"/>
      <c r="K133" s="650"/>
      <c r="L133" s="650"/>
      <c r="M133" s="650"/>
      <c r="N133" s="650"/>
      <c r="O133" s="650"/>
      <c r="P133" s="650"/>
      <c r="Q133" s="649"/>
      <c r="R133" s="649"/>
      <c r="S133" s="649"/>
      <c r="T133" s="649"/>
      <c r="U133" s="649"/>
      <c r="V133" s="649"/>
      <c r="W133" s="649"/>
      <c r="X133" s="649"/>
      <c r="Y133" s="649"/>
      <c r="Z133" s="649"/>
      <c r="AA133" s="649"/>
      <c r="AB133" s="649"/>
      <c r="AC133" s="649"/>
      <c r="AD133" s="649"/>
    </row>
    <row r="134" spans="1:30" s="268" customFormat="1">
      <c r="A134" s="649"/>
      <c r="B134" s="650"/>
      <c r="C134" s="650"/>
      <c r="D134" s="650"/>
      <c r="E134" s="650"/>
      <c r="F134" s="650"/>
      <c r="G134" s="650"/>
      <c r="H134" s="650"/>
      <c r="I134" s="650"/>
      <c r="J134" s="650"/>
      <c r="K134" s="650"/>
      <c r="L134" s="650"/>
      <c r="M134" s="650"/>
      <c r="N134" s="650"/>
      <c r="O134" s="650"/>
      <c r="P134" s="650"/>
      <c r="Q134" s="649"/>
      <c r="R134" s="649"/>
      <c r="S134" s="649"/>
      <c r="T134" s="649"/>
      <c r="U134" s="649"/>
      <c r="V134" s="649"/>
      <c r="W134" s="649"/>
      <c r="X134" s="649"/>
      <c r="Y134" s="649"/>
      <c r="Z134" s="649"/>
      <c r="AA134" s="649"/>
      <c r="AB134" s="649"/>
      <c r="AC134" s="649"/>
      <c r="AD134" s="649"/>
    </row>
    <row r="135" spans="1:30" s="268" customFormat="1">
      <c r="A135" s="649"/>
      <c r="B135" s="650"/>
      <c r="C135" s="650"/>
      <c r="D135" s="650"/>
      <c r="E135" s="650"/>
      <c r="F135" s="650"/>
      <c r="G135" s="650"/>
      <c r="H135" s="650"/>
      <c r="I135" s="650"/>
      <c r="J135" s="650"/>
      <c r="K135" s="650"/>
      <c r="L135" s="650"/>
      <c r="M135" s="650"/>
      <c r="N135" s="650"/>
      <c r="O135" s="650"/>
      <c r="P135" s="650"/>
      <c r="Q135" s="649"/>
      <c r="R135" s="649"/>
      <c r="S135" s="649"/>
      <c r="T135" s="649"/>
      <c r="U135" s="649"/>
      <c r="V135" s="649"/>
      <c r="W135" s="649"/>
      <c r="X135" s="649"/>
      <c r="Y135" s="649"/>
      <c r="Z135" s="649"/>
      <c r="AA135" s="649"/>
      <c r="AB135" s="649"/>
      <c r="AC135" s="649"/>
      <c r="AD135" s="649"/>
    </row>
    <row r="136" spans="1:30" s="268" customFormat="1">
      <c r="A136" s="649"/>
      <c r="B136" s="650"/>
      <c r="C136" s="650"/>
      <c r="D136" s="650"/>
      <c r="E136" s="650"/>
      <c r="F136" s="650"/>
      <c r="G136" s="650"/>
      <c r="H136" s="650"/>
      <c r="I136" s="650"/>
      <c r="J136" s="650"/>
      <c r="K136" s="650"/>
      <c r="L136" s="650"/>
      <c r="M136" s="650"/>
      <c r="N136" s="650"/>
      <c r="O136" s="650"/>
      <c r="P136" s="650"/>
      <c r="Q136" s="649"/>
      <c r="R136" s="649"/>
      <c r="S136" s="649"/>
      <c r="T136" s="649"/>
      <c r="U136" s="649"/>
      <c r="V136" s="649"/>
      <c r="W136" s="649"/>
      <c r="X136" s="649"/>
      <c r="Y136" s="649"/>
      <c r="Z136" s="649"/>
      <c r="AA136" s="649"/>
      <c r="AB136" s="649"/>
      <c r="AC136" s="649"/>
      <c r="AD136" s="649"/>
    </row>
    <row r="137" spans="1:30" s="268" customFormat="1">
      <c r="A137" s="649"/>
      <c r="B137" s="650"/>
      <c r="C137" s="650"/>
      <c r="D137" s="650"/>
      <c r="E137" s="650"/>
      <c r="F137" s="650"/>
      <c r="G137" s="650"/>
      <c r="H137" s="650"/>
      <c r="I137" s="650"/>
      <c r="J137" s="650"/>
      <c r="K137" s="650"/>
      <c r="L137" s="650"/>
      <c r="M137" s="650"/>
      <c r="N137" s="650"/>
      <c r="O137" s="650"/>
      <c r="P137" s="650"/>
      <c r="Q137" s="649"/>
      <c r="R137" s="649"/>
      <c r="S137" s="649"/>
      <c r="T137" s="649"/>
      <c r="U137" s="649"/>
      <c r="V137" s="649"/>
      <c r="W137" s="649"/>
      <c r="X137" s="649"/>
      <c r="Y137" s="649"/>
      <c r="Z137" s="649"/>
      <c r="AA137" s="649"/>
      <c r="AB137" s="649"/>
      <c r="AC137" s="649"/>
      <c r="AD137" s="649"/>
    </row>
    <row r="138" spans="1:30" s="268" customFormat="1">
      <c r="A138" s="649"/>
      <c r="B138" s="650"/>
      <c r="C138" s="650"/>
      <c r="D138" s="650"/>
      <c r="E138" s="650"/>
      <c r="F138" s="650"/>
      <c r="G138" s="650"/>
      <c r="H138" s="650"/>
      <c r="I138" s="650"/>
      <c r="J138" s="650"/>
      <c r="K138" s="650"/>
      <c r="L138" s="650"/>
      <c r="M138" s="650"/>
      <c r="N138" s="650"/>
      <c r="O138" s="650"/>
      <c r="P138" s="650"/>
      <c r="Q138" s="649"/>
      <c r="R138" s="649"/>
      <c r="S138" s="649"/>
      <c r="T138" s="649"/>
      <c r="U138" s="649"/>
      <c r="V138" s="649"/>
      <c r="W138" s="649"/>
      <c r="X138" s="649"/>
      <c r="Y138" s="649"/>
      <c r="Z138" s="649"/>
      <c r="AA138" s="649"/>
      <c r="AB138" s="649"/>
      <c r="AC138" s="649"/>
      <c r="AD138" s="649"/>
    </row>
    <row r="139" spans="1:30" s="268" customFormat="1">
      <c r="A139" s="649"/>
      <c r="B139" s="650"/>
      <c r="C139" s="650"/>
      <c r="D139" s="650"/>
      <c r="E139" s="650"/>
      <c r="F139" s="650"/>
      <c r="G139" s="650"/>
      <c r="H139" s="650"/>
      <c r="I139" s="650"/>
      <c r="J139" s="650"/>
      <c r="K139" s="650"/>
      <c r="L139" s="650"/>
      <c r="M139" s="650"/>
      <c r="N139" s="650"/>
      <c r="O139" s="650"/>
      <c r="P139" s="650"/>
      <c r="Q139" s="649"/>
      <c r="R139" s="649"/>
      <c r="S139" s="649"/>
      <c r="T139" s="649"/>
      <c r="U139" s="649"/>
      <c r="V139" s="649"/>
      <c r="W139" s="649"/>
      <c r="X139" s="649"/>
      <c r="Y139" s="649"/>
      <c r="Z139" s="649"/>
      <c r="AA139" s="649"/>
      <c r="AB139" s="649"/>
      <c r="AC139" s="649"/>
      <c r="AD139" s="649"/>
    </row>
    <row r="140" spans="1:30" s="268" customFormat="1">
      <c r="A140" s="649"/>
      <c r="B140" s="650"/>
      <c r="C140" s="650"/>
      <c r="D140" s="650"/>
      <c r="E140" s="650"/>
      <c r="F140" s="650"/>
      <c r="G140" s="650"/>
      <c r="H140" s="650"/>
      <c r="I140" s="650"/>
      <c r="J140" s="650"/>
      <c r="K140" s="650"/>
      <c r="L140" s="650"/>
      <c r="M140" s="650"/>
      <c r="N140" s="650"/>
      <c r="O140" s="650"/>
      <c r="P140" s="650"/>
      <c r="Q140" s="649"/>
      <c r="R140" s="649"/>
      <c r="S140" s="649"/>
      <c r="T140" s="649"/>
      <c r="U140" s="649"/>
      <c r="V140" s="649"/>
      <c r="W140" s="649"/>
      <c r="X140" s="649"/>
      <c r="Y140" s="649"/>
      <c r="Z140" s="649"/>
      <c r="AA140" s="649"/>
      <c r="AB140" s="649"/>
      <c r="AC140" s="649"/>
      <c r="AD140" s="649"/>
    </row>
    <row r="141" spans="1:30" s="268" customFormat="1">
      <c r="A141" s="649"/>
      <c r="B141" s="650"/>
      <c r="C141" s="650"/>
      <c r="D141" s="650"/>
      <c r="E141" s="650"/>
      <c r="F141" s="650"/>
      <c r="G141" s="650"/>
      <c r="H141" s="650"/>
      <c r="I141" s="650"/>
      <c r="J141" s="650"/>
      <c r="K141" s="650"/>
      <c r="L141" s="650"/>
      <c r="M141" s="650"/>
      <c r="N141" s="650"/>
      <c r="O141" s="650"/>
      <c r="P141" s="650"/>
      <c r="Q141" s="649"/>
      <c r="R141" s="649"/>
      <c r="S141" s="649"/>
      <c r="T141" s="649"/>
      <c r="U141" s="649"/>
      <c r="V141" s="649"/>
      <c r="W141" s="649"/>
      <c r="X141" s="649"/>
      <c r="Y141" s="649"/>
      <c r="Z141" s="649"/>
      <c r="AA141" s="649"/>
      <c r="AB141" s="649"/>
      <c r="AC141" s="649"/>
      <c r="AD141" s="649"/>
    </row>
    <row r="142" spans="1:30" s="268" customFormat="1">
      <c r="A142" s="649"/>
      <c r="B142" s="650"/>
      <c r="C142" s="650"/>
      <c r="D142" s="650"/>
      <c r="E142" s="650"/>
      <c r="F142" s="650"/>
      <c r="G142" s="650"/>
      <c r="H142" s="650"/>
      <c r="I142" s="650"/>
      <c r="J142" s="650"/>
      <c r="K142" s="650"/>
      <c r="L142" s="650"/>
      <c r="M142" s="650"/>
      <c r="N142" s="650"/>
      <c r="O142" s="650"/>
      <c r="P142" s="650"/>
      <c r="Q142" s="649"/>
      <c r="R142" s="649"/>
      <c r="S142" s="649"/>
      <c r="T142" s="649"/>
      <c r="U142" s="649"/>
      <c r="V142" s="649"/>
      <c r="W142" s="649"/>
      <c r="X142" s="649"/>
      <c r="Y142" s="649"/>
      <c r="Z142" s="649"/>
      <c r="AA142" s="649"/>
      <c r="AB142" s="649"/>
      <c r="AC142" s="649"/>
      <c r="AD142" s="649"/>
    </row>
    <row r="143" spans="1:30" s="268" customFormat="1">
      <c r="A143" s="649"/>
      <c r="B143" s="650"/>
      <c r="C143" s="650"/>
      <c r="D143" s="650"/>
      <c r="E143" s="650"/>
      <c r="F143" s="650"/>
      <c r="G143" s="650"/>
      <c r="H143" s="650"/>
      <c r="I143" s="650"/>
      <c r="J143" s="650"/>
      <c r="K143" s="650"/>
      <c r="L143" s="650"/>
      <c r="M143" s="650"/>
      <c r="N143" s="650"/>
      <c r="O143" s="650"/>
      <c r="P143" s="650"/>
      <c r="Q143" s="649"/>
      <c r="R143" s="649"/>
      <c r="S143" s="649"/>
      <c r="T143" s="649"/>
      <c r="U143" s="649"/>
      <c r="V143" s="649"/>
      <c r="W143" s="649"/>
      <c r="X143" s="649"/>
      <c r="Y143" s="649"/>
      <c r="Z143" s="649"/>
      <c r="AA143" s="649"/>
      <c r="AB143" s="649"/>
      <c r="AC143" s="649"/>
      <c r="AD143" s="649"/>
    </row>
    <row r="144" spans="1:30" s="268" customFormat="1">
      <c r="A144" s="649"/>
      <c r="B144" s="650"/>
      <c r="C144" s="650"/>
      <c r="D144" s="650"/>
      <c r="E144" s="650"/>
      <c r="F144" s="650"/>
      <c r="G144" s="650"/>
      <c r="H144" s="650"/>
      <c r="I144" s="650"/>
      <c r="J144" s="650"/>
      <c r="K144" s="650"/>
      <c r="L144" s="650"/>
      <c r="M144" s="650"/>
      <c r="N144" s="650"/>
      <c r="O144" s="650"/>
      <c r="P144" s="650"/>
      <c r="Q144" s="649"/>
      <c r="R144" s="649"/>
      <c r="S144" s="649"/>
      <c r="T144" s="649"/>
      <c r="U144" s="649"/>
      <c r="V144" s="649"/>
      <c r="W144" s="649"/>
      <c r="X144" s="649"/>
      <c r="Y144" s="649"/>
      <c r="Z144" s="649"/>
      <c r="AA144" s="649"/>
      <c r="AB144" s="649"/>
      <c r="AC144" s="649"/>
      <c r="AD144" s="649"/>
    </row>
    <row r="145" spans="1:30" s="268" customFormat="1">
      <c r="A145" s="649"/>
      <c r="B145" s="650"/>
      <c r="C145" s="650"/>
      <c r="D145" s="650"/>
      <c r="E145" s="650"/>
      <c r="F145" s="650"/>
      <c r="G145" s="650"/>
      <c r="H145" s="650"/>
      <c r="I145" s="650"/>
      <c r="J145" s="650"/>
      <c r="K145" s="650"/>
      <c r="L145" s="650"/>
      <c r="M145" s="650"/>
      <c r="N145" s="650"/>
      <c r="O145" s="650"/>
      <c r="P145" s="650"/>
      <c r="Q145" s="649"/>
      <c r="R145" s="649"/>
      <c r="S145" s="649"/>
      <c r="T145" s="649"/>
      <c r="U145" s="649"/>
      <c r="V145" s="649"/>
      <c r="W145" s="649"/>
      <c r="X145" s="649"/>
      <c r="Y145" s="649"/>
      <c r="Z145" s="649"/>
      <c r="AA145" s="649"/>
      <c r="AB145" s="649"/>
      <c r="AC145" s="649"/>
      <c r="AD145" s="649"/>
    </row>
    <row r="146" spans="1:30" s="268" customFormat="1">
      <c r="A146" s="649"/>
      <c r="B146" s="650"/>
      <c r="C146" s="650"/>
      <c r="D146" s="650"/>
      <c r="E146" s="650"/>
      <c r="F146" s="650"/>
      <c r="G146" s="650"/>
      <c r="H146" s="650"/>
      <c r="I146" s="650"/>
      <c r="J146" s="650"/>
      <c r="K146" s="650"/>
      <c r="L146" s="650"/>
      <c r="M146" s="650"/>
      <c r="N146" s="650"/>
      <c r="O146" s="650"/>
      <c r="P146" s="650"/>
      <c r="Q146" s="649"/>
      <c r="R146" s="649"/>
      <c r="S146" s="649"/>
      <c r="T146" s="649"/>
      <c r="U146" s="649"/>
      <c r="V146" s="649"/>
      <c r="W146" s="649"/>
      <c r="X146" s="649"/>
      <c r="Y146" s="649"/>
      <c r="Z146" s="649"/>
      <c r="AA146" s="649"/>
      <c r="AB146" s="649"/>
      <c r="AC146" s="649"/>
      <c r="AD146" s="649"/>
    </row>
    <row r="147" spans="1:30" s="268" customFormat="1">
      <c r="A147" s="649"/>
      <c r="B147" s="650"/>
      <c r="C147" s="650"/>
      <c r="D147" s="650"/>
      <c r="E147" s="650"/>
      <c r="F147" s="650"/>
      <c r="G147" s="650"/>
      <c r="H147" s="650"/>
      <c r="I147" s="650"/>
      <c r="J147" s="650"/>
      <c r="K147" s="650"/>
      <c r="L147" s="650"/>
      <c r="M147" s="650"/>
      <c r="N147" s="650"/>
      <c r="O147" s="650"/>
      <c r="P147" s="650"/>
      <c r="Q147" s="649"/>
      <c r="R147" s="649"/>
      <c r="S147" s="649"/>
      <c r="T147" s="649"/>
      <c r="U147" s="649"/>
      <c r="V147" s="649"/>
      <c r="W147" s="649"/>
      <c r="X147" s="649"/>
      <c r="Y147" s="649"/>
      <c r="Z147" s="649"/>
      <c r="AA147" s="649"/>
      <c r="AB147" s="649"/>
      <c r="AC147" s="649"/>
      <c r="AD147" s="649"/>
    </row>
    <row r="148" spans="1:30" s="268" customFormat="1">
      <c r="A148" s="649"/>
      <c r="B148" s="650"/>
      <c r="C148" s="650"/>
      <c r="D148" s="650"/>
      <c r="E148" s="650"/>
      <c r="F148" s="650"/>
      <c r="G148" s="650"/>
      <c r="H148" s="650"/>
      <c r="I148" s="650"/>
      <c r="J148" s="650"/>
      <c r="K148" s="650"/>
      <c r="L148" s="650"/>
      <c r="M148" s="650"/>
      <c r="N148" s="650"/>
      <c r="O148" s="650"/>
      <c r="P148" s="650"/>
      <c r="Q148" s="649"/>
      <c r="R148" s="649"/>
      <c r="S148" s="649"/>
      <c r="T148" s="649"/>
      <c r="U148" s="649"/>
      <c r="V148" s="649"/>
      <c r="W148" s="649"/>
      <c r="X148" s="649"/>
      <c r="Y148" s="649"/>
      <c r="Z148" s="649"/>
      <c r="AA148" s="649"/>
      <c r="AB148" s="649"/>
      <c r="AC148" s="649"/>
      <c r="AD148" s="649"/>
    </row>
    <row r="149" spans="1:30" s="268" customFormat="1">
      <c r="A149" s="649"/>
      <c r="B149" s="650"/>
      <c r="C149" s="650"/>
      <c r="D149" s="650"/>
      <c r="E149" s="650"/>
      <c r="F149" s="650"/>
      <c r="G149" s="650"/>
      <c r="H149" s="650"/>
      <c r="I149" s="650"/>
      <c r="J149" s="650"/>
      <c r="K149" s="650"/>
      <c r="L149" s="650"/>
      <c r="M149" s="650"/>
      <c r="N149" s="650"/>
      <c r="O149" s="650"/>
      <c r="P149" s="650"/>
      <c r="Q149" s="649"/>
      <c r="R149" s="649"/>
      <c r="S149" s="649"/>
      <c r="T149" s="649"/>
      <c r="U149" s="649"/>
      <c r="V149" s="649"/>
      <c r="W149" s="649"/>
      <c r="X149" s="649"/>
      <c r="Y149" s="649"/>
      <c r="Z149" s="649"/>
      <c r="AA149" s="649"/>
      <c r="AB149" s="649"/>
      <c r="AC149" s="649"/>
      <c r="AD149" s="649"/>
    </row>
    <row r="150" spans="1:30" s="268" customFormat="1">
      <c r="A150" s="649"/>
      <c r="B150" s="650"/>
      <c r="C150" s="650"/>
      <c r="D150" s="650"/>
      <c r="E150" s="650"/>
      <c r="F150" s="650"/>
      <c r="G150" s="650"/>
      <c r="H150" s="650"/>
      <c r="I150" s="650"/>
      <c r="J150" s="650"/>
      <c r="K150" s="650"/>
      <c r="L150" s="650"/>
      <c r="M150" s="650"/>
      <c r="N150" s="650"/>
      <c r="O150" s="650"/>
      <c r="P150" s="650"/>
      <c r="Q150" s="649"/>
      <c r="R150" s="649"/>
      <c r="S150" s="649"/>
      <c r="T150" s="649"/>
      <c r="U150" s="649"/>
      <c r="V150" s="649"/>
      <c r="W150" s="649"/>
      <c r="X150" s="649"/>
      <c r="Y150" s="649"/>
      <c r="Z150" s="649"/>
      <c r="AA150" s="649"/>
      <c r="AB150" s="649"/>
      <c r="AC150" s="649"/>
      <c r="AD150" s="649"/>
    </row>
    <row r="151" spans="1:30" s="268" customFormat="1">
      <c r="A151" s="649"/>
      <c r="B151" s="650"/>
      <c r="C151" s="650"/>
      <c r="D151" s="650"/>
      <c r="E151" s="650"/>
      <c r="F151" s="650"/>
      <c r="G151" s="650"/>
      <c r="H151" s="650"/>
      <c r="I151" s="650"/>
      <c r="J151" s="650"/>
      <c r="K151" s="650"/>
      <c r="L151" s="650"/>
      <c r="M151" s="650"/>
      <c r="N151" s="650"/>
      <c r="O151" s="650"/>
      <c r="P151" s="650"/>
      <c r="Q151" s="649"/>
      <c r="R151" s="649"/>
      <c r="S151" s="649"/>
      <c r="T151" s="649"/>
      <c r="U151" s="649"/>
      <c r="V151" s="649"/>
      <c r="W151" s="649"/>
      <c r="X151" s="649"/>
      <c r="Y151" s="649"/>
      <c r="Z151" s="649"/>
      <c r="AA151" s="649"/>
      <c r="AB151" s="649"/>
      <c r="AC151" s="649"/>
      <c r="AD151" s="649"/>
    </row>
    <row r="152" spans="1:30" s="268" customFormat="1">
      <c r="A152" s="649"/>
      <c r="B152" s="650"/>
      <c r="C152" s="650"/>
      <c r="D152" s="650"/>
      <c r="E152" s="650"/>
      <c r="F152" s="650"/>
      <c r="G152" s="650"/>
      <c r="H152" s="650"/>
      <c r="I152" s="650"/>
      <c r="J152" s="650"/>
      <c r="K152" s="650"/>
      <c r="L152" s="650"/>
      <c r="M152" s="650"/>
      <c r="N152" s="650"/>
      <c r="O152" s="650"/>
      <c r="P152" s="650"/>
      <c r="Q152" s="649"/>
      <c r="R152" s="649"/>
      <c r="S152" s="649"/>
      <c r="T152" s="649"/>
      <c r="U152" s="649"/>
      <c r="V152" s="649"/>
      <c r="W152" s="649"/>
      <c r="X152" s="649"/>
      <c r="Y152" s="649"/>
      <c r="Z152" s="649"/>
      <c r="AA152" s="649"/>
      <c r="AB152" s="649"/>
      <c r="AC152" s="649"/>
      <c r="AD152" s="649"/>
    </row>
    <row r="153" spans="1:30" s="268" customFormat="1">
      <c r="A153" s="649"/>
      <c r="B153" s="650"/>
      <c r="C153" s="650"/>
      <c r="D153" s="650"/>
      <c r="E153" s="650"/>
      <c r="F153" s="650"/>
      <c r="G153" s="650"/>
      <c r="H153" s="650"/>
      <c r="I153" s="650"/>
      <c r="J153" s="650"/>
      <c r="K153" s="650"/>
      <c r="L153" s="650"/>
      <c r="M153" s="650"/>
      <c r="N153" s="650"/>
      <c r="O153" s="650"/>
      <c r="P153" s="650"/>
      <c r="Q153" s="649"/>
      <c r="R153" s="649"/>
      <c r="S153" s="649"/>
      <c r="T153" s="649"/>
      <c r="U153" s="649"/>
      <c r="V153" s="649"/>
      <c r="W153" s="649"/>
      <c r="X153" s="649"/>
      <c r="Y153" s="649"/>
      <c r="Z153" s="649"/>
      <c r="AA153" s="649"/>
      <c r="AB153" s="649"/>
      <c r="AC153" s="649"/>
      <c r="AD153" s="649"/>
    </row>
    <row r="154" spans="1:30" s="268" customFormat="1">
      <c r="A154" s="649"/>
      <c r="B154" s="650"/>
      <c r="C154" s="650"/>
      <c r="D154" s="650"/>
      <c r="E154" s="650"/>
      <c r="F154" s="650"/>
      <c r="G154" s="650"/>
      <c r="H154" s="650"/>
      <c r="I154" s="650"/>
      <c r="J154" s="650"/>
      <c r="K154" s="650"/>
      <c r="L154" s="650"/>
      <c r="M154" s="650"/>
      <c r="N154" s="650"/>
      <c r="O154" s="650"/>
      <c r="P154" s="650"/>
      <c r="Q154" s="649"/>
      <c r="R154" s="649"/>
      <c r="S154" s="649"/>
      <c r="T154" s="649"/>
      <c r="U154" s="649"/>
      <c r="V154" s="649"/>
      <c r="W154" s="649"/>
      <c r="X154" s="649"/>
      <c r="Y154" s="649"/>
      <c r="Z154" s="649"/>
      <c r="AA154" s="649"/>
      <c r="AB154" s="649"/>
      <c r="AC154" s="649"/>
      <c r="AD154" s="649"/>
    </row>
    <row r="155" spans="1:30" s="268" customFormat="1">
      <c r="A155" s="649"/>
      <c r="B155" s="650"/>
      <c r="C155" s="650"/>
      <c r="D155" s="650"/>
      <c r="E155" s="650"/>
      <c r="F155" s="650"/>
      <c r="G155" s="650"/>
      <c r="H155" s="650"/>
      <c r="I155" s="650"/>
      <c r="J155" s="650"/>
      <c r="K155" s="650"/>
      <c r="L155" s="650"/>
      <c r="M155" s="650"/>
      <c r="N155" s="650"/>
      <c r="O155" s="650"/>
      <c r="P155" s="650"/>
      <c r="Q155" s="649"/>
      <c r="R155" s="649"/>
      <c r="S155" s="649"/>
      <c r="T155" s="649"/>
      <c r="U155" s="649"/>
      <c r="V155" s="649"/>
      <c r="W155" s="649"/>
      <c r="X155" s="649"/>
      <c r="Y155" s="649"/>
      <c r="Z155" s="649"/>
      <c r="AA155" s="649"/>
      <c r="AB155" s="649"/>
      <c r="AC155" s="649"/>
      <c r="AD155" s="649"/>
    </row>
    <row r="156" spans="1:30" s="268" customFormat="1">
      <c r="A156" s="649"/>
      <c r="B156" s="650"/>
      <c r="C156" s="650"/>
      <c r="D156" s="650"/>
      <c r="E156" s="650"/>
      <c r="F156" s="650"/>
      <c r="G156" s="650"/>
      <c r="H156" s="650"/>
      <c r="I156" s="650"/>
      <c r="J156" s="650"/>
      <c r="K156" s="650"/>
      <c r="L156" s="650"/>
      <c r="M156" s="650"/>
      <c r="N156" s="650"/>
      <c r="O156" s="650"/>
      <c r="P156" s="650"/>
      <c r="Q156" s="649"/>
      <c r="R156" s="649"/>
      <c r="S156" s="649"/>
      <c r="T156" s="649"/>
      <c r="U156" s="649"/>
      <c r="V156" s="649"/>
      <c r="W156" s="649"/>
      <c r="X156" s="649"/>
      <c r="Y156" s="649"/>
      <c r="Z156" s="649"/>
      <c r="AA156" s="649"/>
      <c r="AB156" s="649"/>
      <c r="AC156" s="649"/>
      <c r="AD156" s="649"/>
    </row>
    <row r="157" spans="1:30" s="268" customFormat="1">
      <c r="A157" s="649"/>
      <c r="B157" s="650"/>
      <c r="C157" s="650"/>
      <c r="D157" s="650"/>
      <c r="E157" s="650"/>
      <c r="F157" s="650"/>
      <c r="G157" s="650"/>
      <c r="H157" s="650"/>
      <c r="I157" s="650"/>
      <c r="J157" s="650"/>
      <c r="K157" s="650"/>
      <c r="L157" s="650"/>
      <c r="M157" s="650"/>
      <c r="N157" s="650"/>
      <c r="O157" s="650"/>
      <c r="P157" s="650"/>
      <c r="Q157" s="649"/>
      <c r="R157" s="649"/>
      <c r="S157" s="649"/>
      <c r="T157" s="649"/>
      <c r="U157" s="649"/>
      <c r="V157" s="649"/>
      <c r="W157" s="649"/>
      <c r="X157" s="649"/>
      <c r="Y157" s="649"/>
      <c r="Z157" s="649"/>
      <c r="AA157" s="649"/>
      <c r="AB157" s="649"/>
      <c r="AC157" s="649"/>
      <c r="AD157" s="649"/>
    </row>
    <row r="158" spans="1:30" s="268" customFormat="1">
      <c r="A158" s="649"/>
      <c r="B158" s="650"/>
      <c r="C158" s="650"/>
      <c r="D158" s="650"/>
      <c r="E158" s="650"/>
      <c r="F158" s="650"/>
      <c r="G158" s="650"/>
      <c r="H158" s="650"/>
      <c r="I158" s="650"/>
      <c r="J158" s="650"/>
      <c r="K158" s="650"/>
      <c r="L158" s="650"/>
      <c r="M158" s="650"/>
      <c r="N158" s="650"/>
      <c r="O158" s="650"/>
      <c r="P158" s="650"/>
      <c r="Q158" s="649"/>
      <c r="R158" s="649"/>
      <c r="S158" s="649"/>
      <c r="T158" s="649"/>
      <c r="U158" s="649"/>
      <c r="V158" s="649"/>
      <c r="W158" s="649"/>
      <c r="X158" s="649"/>
      <c r="Y158" s="649"/>
      <c r="Z158" s="649"/>
      <c r="AA158" s="649"/>
      <c r="AB158" s="649"/>
      <c r="AC158" s="649"/>
      <c r="AD158" s="649"/>
    </row>
    <row r="159" spans="1:30" s="268" customFormat="1">
      <c r="A159" s="649"/>
      <c r="B159" s="650"/>
      <c r="C159" s="650"/>
      <c r="D159" s="650"/>
      <c r="E159" s="650"/>
      <c r="F159" s="650"/>
      <c r="G159" s="650"/>
      <c r="H159" s="650"/>
      <c r="I159" s="650"/>
      <c r="J159" s="650"/>
      <c r="K159" s="650"/>
      <c r="L159" s="650"/>
      <c r="M159" s="650"/>
      <c r="N159" s="650"/>
      <c r="O159" s="650"/>
      <c r="P159" s="650"/>
      <c r="Q159" s="649"/>
      <c r="R159" s="649"/>
      <c r="S159" s="649"/>
      <c r="T159" s="649"/>
      <c r="U159" s="649"/>
      <c r="V159" s="649"/>
      <c r="W159" s="649"/>
      <c r="X159" s="649"/>
      <c r="Y159" s="649"/>
      <c r="Z159" s="649"/>
      <c r="AA159" s="649"/>
      <c r="AB159" s="649"/>
      <c r="AC159" s="649"/>
      <c r="AD159" s="649"/>
    </row>
    <row r="160" spans="1:30" s="268" customFormat="1">
      <c r="A160" s="649"/>
      <c r="B160" s="650"/>
      <c r="C160" s="650"/>
      <c r="D160" s="650"/>
      <c r="E160" s="650"/>
      <c r="F160" s="650"/>
      <c r="G160" s="650"/>
      <c r="H160" s="650"/>
      <c r="I160" s="650"/>
      <c r="J160" s="650"/>
      <c r="K160" s="650"/>
      <c r="L160" s="650"/>
      <c r="M160" s="650"/>
      <c r="N160" s="650"/>
      <c r="O160" s="650"/>
      <c r="P160" s="650"/>
      <c r="Q160" s="649"/>
      <c r="R160" s="649"/>
      <c r="S160" s="649"/>
      <c r="T160" s="649"/>
      <c r="U160" s="649"/>
      <c r="V160" s="649"/>
      <c r="W160" s="649"/>
      <c r="X160" s="649"/>
      <c r="Y160" s="649"/>
      <c r="Z160" s="649"/>
      <c r="AA160" s="649"/>
      <c r="AB160" s="649"/>
      <c r="AC160" s="649"/>
      <c r="AD160" s="649"/>
    </row>
    <row r="161" spans="1:30" s="268" customFormat="1">
      <c r="A161" s="649"/>
      <c r="B161" s="650"/>
      <c r="C161" s="650"/>
      <c r="D161" s="650"/>
      <c r="E161" s="650"/>
      <c r="F161" s="650"/>
      <c r="G161" s="650"/>
      <c r="H161" s="650"/>
      <c r="I161" s="650"/>
      <c r="J161" s="650"/>
      <c r="K161" s="650"/>
      <c r="L161" s="650"/>
      <c r="M161" s="650"/>
      <c r="N161" s="650"/>
      <c r="O161" s="650"/>
      <c r="P161" s="650"/>
      <c r="Q161" s="649"/>
      <c r="R161" s="649"/>
      <c r="S161" s="649"/>
      <c r="T161" s="649"/>
      <c r="U161" s="649"/>
      <c r="V161" s="649"/>
      <c r="W161" s="649"/>
      <c r="X161" s="649"/>
      <c r="Y161" s="649"/>
      <c r="Z161" s="649"/>
      <c r="AA161" s="649"/>
      <c r="AB161" s="649"/>
      <c r="AC161" s="649"/>
      <c r="AD161" s="649"/>
    </row>
    <row r="162" spans="1:30" s="268" customFormat="1">
      <c r="A162" s="649"/>
      <c r="B162" s="650"/>
      <c r="C162" s="650"/>
      <c r="D162" s="650"/>
      <c r="E162" s="650"/>
      <c r="F162" s="650"/>
      <c r="G162" s="650"/>
      <c r="H162" s="650"/>
      <c r="I162" s="650"/>
      <c r="J162" s="650"/>
      <c r="K162" s="650"/>
      <c r="L162" s="650"/>
      <c r="M162" s="650"/>
      <c r="N162" s="650"/>
      <c r="O162" s="650"/>
      <c r="P162" s="650"/>
      <c r="Q162" s="649"/>
      <c r="R162" s="649"/>
      <c r="S162" s="649"/>
      <c r="T162" s="649"/>
      <c r="U162" s="649"/>
      <c r="V162" s="649"/>
      <c r="W162" s="649"/>
      <c r="X162" s="649"/>
      <c r="Y162" s="649"/>
      <c r="Z162" s="649"/>
      <c r="AA162" s="649"/>
      <c r="AB162" s="649"/>
      <c r="AC162" s="649"/>
      <c r="AD162" s="649"/>
    </row>
    <row r="163" spans="1:30" s="268" customFormat="1">
      <c r="A163" s="649"/>
      <c r="B163" s="650"/>
      <c r="C163" s="650"/>
      <c r="D163" s="650"/>
      <c r="E163" s="650"/>
      <c r="F163" s="650"/>
      <c r="G163" s="650"/>
      <c r="H163" s="650"/>
      <c r="I163" s="650"/>
      <c r="J163" s="650"/>
      <c r="K163" s="650"/>
      <c r="L163" s="650"/>
      <c r="M163" s="650"/>
      <c r="N163" s="650"/>
      <c r="O163" s="650"/>
      <c r="P163" s="650"/>
      <c r="Q163" s="649"/>
      <c r="R163" s="649"/>
      <c r="S163" s="649"/>
      <c r="T163" s="649"/>
      <c r="U163" s="649"/>
      <c r="V163" s="649"/>
      <c r="W163" s="649"/>
      <c r="X163" s="649"/>
      <c r="Y163" s="649"/>
      <c r="Z163" s="649"/>
      <c r="AA163" s="649"/>
      <c r="AB163" s="649"/>
      <c r="AC163" s="649"/>
      <c r="AD163" s="649"/>
    </row>
    <row r="164" spans="1:30" s="268" customFormat="1">
      <c r="A164" s="649"/>
      <c r="B164" s="650"/>
      <c r="C164" s="650"/>
      <c r="D164" s="650"/>
      <c r="E164" s="650"/>
      <c r="F164" s="650"/>
      <c r="G164" s="650"/>
      <c r="H164" s="650"/>
      <c r="I164" s="650"/>
      <c r="J164" s="650"/>
      <c r="K164" s="650"/>
      <c r="L164" s="650"/>
      <c r="M164" s="650"/>
      <c r="N164" s="650"/>
      <c r="O164" s="650"/>
      <c r="P164" s="650"/>
      <c r="Q164" s="649"/>
      <c r="R164" s="649"/>
      <c r="S164" s="649"/>
      <c r="T164" s="649"/>
      <c r="U164" s="649"/>
      <c r="V164" s="649"/>
      <c r="W164" s="649"/>
      <c r="X164" s="649"/>
      <c r="Y164" s="649"/>
      <c r="Z164" s="649"/>
      <c r="AA164" s="649"/>
      <c r="AB164" s="649"/>
      <c r="AC164" s="649"/>
      <c r="AD164" s="649"/>
    </row>
    <row r="165" spans="1:30" s="268" customFormat="1">
      <c r="A165" s="649"/>
      <c r="B165" s="650"/>
      <c r="C165" s="650"/>
      <c r="D165" s="650"/>
      <c r="E165" s="650"/>
      <c r="F165" s="650"/>
      <c r="G165" s="650"/>
      <c r="H165" s="650"/>
      <c r="I165" s="650"/>
      <c r="J165" s="650"/>
      <c r="K165" s="650"/>
      <c r="L165" s="650"/>
      <c r="M165" s="650"/>
      <c r="N165" s="650"/>
      <c r="O165" s="650"/>
      <c r="P165" s="650"/>
      <c r="Q165" s="649"/>
      <c r="R165" s="649"/>
      <c r="S165" s="649"/>
      <c r="T165" s="649"/>
      <c r="U165" s="649"/>
      <c r="V165" s="649"/>
      <c r="W165" s="649"/>
      <c r="X165" s="649"/>
      <c r="Y165" s="649"/>
      <c r="Z165" s="649"/>
      <c r="AA165" s="649"/>
      <c r="AB165" s="649"/>
      <c r="AC165" s="649"/>
      <c r="AD165" s="649"/>
    </row>
    <row r="166" spans="1:30" s="268" customFormat="1">
      <c r="A166" s="649"/>
      <c r="B166" s="650"/>
      <c r="C166" s="650"/>
      <c r="D166" s="650"/>
      <c r="E166" s="650"/>
      <c r="F166" s="650"/>
      <c r="G166" s="650"/>
      <c r="H166" s="650"/>
      <c r="I166" s="650"/>
      <c r="J166" s="650"/>
      <c r="K166" s="650"/>
      <c r="L166" s="650"/>
      <c r="M166" s="650"/>
      <c r="N166" s="650"/>
      <c r="O166" s="650"/>
      <c r="P166" s="650"/>
      <c r="Q166" s="649"/>
      <c r="R166" s="649"/>
      <c r="S166" s="649"/>
      <c r="T166" s="649"/>
      <c r="U166" s="649"/>
      <c r="V166" s="649"/>
      <c r="W166" s="649"/>
      <c r="X166" s="649"/>
      <c r="Y166" s="649"/>
      <c r="Z166" s="649"/>
      <c r="AA166" s="649"/>
      <c r="AB166" s="649"/>
      <c r="AC166" s="649"/>
      <c r="AD166" s="649"/>
    </row>
    <row r="167" spans="1:30" s="268" customFormat="1">
      <c r="A167" s="649"/>
      <c r="B167" s="650"/>
      <c r="C167" s="650"/>
      <c r="D167" s="650"/>
      <c r="E167" s="650"/>
      <c r="F167" s="650"/>
      <c r="G167" s="650"/>
      <c r="H167" s="650"/>
      <c r="I167" s="650"/>
      <c r="J167" s="650"/>
      <c r="K167" s="650"/>
      <c r="L167" s="650"/>
      <c r="M167" s="650"/>
      <c r="N167" s="650"/>
      <c r="O167" s="650"/>
      <c r="P167" s="650"/>
      <c r="Q167" s="649"/>
      <c r="R167" s="649"/>
      <c r="S167" s="649"/>
      <c r="T167" s="649"/>
      <c r="U167" s="649"/>
      <c r="V167" s="649"/>
      <c r="W167" s="649"/>
      <c r="X167" s="649"/>
      <c r="Y167" s="649"/>
      <c r="Z167" s="649"/>
      <c r="AA167" s="649"/>
      <c r="AB167" s="649"/>
      <c r="AC167" s="649"/>
      <c r="AD167" s="649"/>
    </row>
    <row r="168" spans="1:30" s="268" customFormat="1">
      <c r="A168" s="649"/>
      <c r="B168" s="650"/>
      <c r="C168" s="650"/>
      <c r="D168" s="650"/>
      <c r="E168" s="650"/>
      <c r="F168" s="650"/>
      <c r="G168" s="650"/>
      <c r="H168" s="650"/>
      <c r="I168" s="650"/>
      <c r="J168" s="650"/>
      <c r="K168" s="650"/>
      <c r="L168" s="650"/>
      <c r="M168" s="650"/>
      <c r="N168" s="650"/>
      <c r="O168" s="650"/>
      <c r="P168" s="650"/>
      <c r="Q168" s="649"/>
      <c r="R168" s="649"/>
      <c r="S168" s="649"/>
      <c r="T168" s="649"/>
      <c r="U168" s="649"/>
      <c r="V168" s="649"/>
      <c r="W168" s="649"/>
      <c r="X168" s="649"/>
      <c r="Y168" s="649"/>
      <c r="Z168" s="649"/>
      <c r="AA168" s="649"/>
      <c r="AB168" s="649"/>
      <c r="AC168" s="649"/>
      <c r="AD168" s="649"/>
    </row>
    <row r="169" spans="1:30" s="268" customFormat="1">
      <c r="A169" s="649"/>
      <c r="B169" s="650"/>
      <c r="C169" s="650"/>
      <c r="D169" s="650"/>
      <c r="E169" s="650"/>
      <c r="F169" s="650"/>
      <c r="G169" s="650"/>
      <c r="H169" s="650"/>
      <c r="I169" s="650"/>
      <c r="J169" s="650"/>
      <c r="K169" s="650"/>
      <c r="L169" s="650"/>
      <c r="M169" s="650"/>
      <c r="N169" s="650"/>
      <c r="O169" s="650"/>
      <c r="P169" s="650"/>
      <c r="Q169" s="649"/>
      <c r="R169" s="649"/>
      <c r="S169" s="649"/>
      <c r="T169" s="649"/>
      <c r="U169" s="649"/>
      <c r="V169" s="649"/>
      <c r="W169" s="649"/>
      <c r="X169" s="649"/>
      <c r="Y169" s="649"/>
      <c r="Z169" s="649"/>
      <c r="AA169" s="649"/>
      <c r="AB169" s="649"/>
      <c r="AC169" s="649"/>
      <c r="AD169" s="649"/>
    </row>
    <row r="170" spans="1:30" s="268" customFormat="1">
      <c r="A170" s="649"/>
      <c r="B170" s="650"/>
      <c r="C170" s="650"/>
      <c r="D170" s="650"/>
      <c r="E170" s="650"/>
      <c r="F170" s="650"/>
      <c r="G170" s="650"/>
      <c r="H170" s="650"/>
      <c r="I170" s="650"/>
      <c r="J170" s="650"/>
      <c r="K170" s="650"/>
      <c r="L170" s="650"/>
      <c r="M170" s="650"/>
      <c r="N170" s="650"/>
      <c r="O170" s="650"/>
      <c r="P170" s="650"/>
      <c r="Q170" s="649"/>
      <c r="R170" s="649"/>
      <c r="S170" s="649"/>
      <c r="T170" s="649"/>
      <c r="U170" s="649"/>
      <c r="V170" s="649"/>
      <c r="W170" s="649"/>
      <c r="X170" s="649"/>
      <c r="Y170" s="649"/>
      <c r="Z170" s="649"/>
      <c r="AA170" s="649"/>
      <c r="AB170" s="649"/>
      <c r="AC170" s="649"/>
      <c r="AD170" s="649"/>
    </row>
    <row r="171" spans="1:30" s="268" customFormat="1">
      <c r="A171" s="649"/>
      <c r="B171" s="650"/>
      <c r="C171" s="650"/>
      <c r="D171" s="650"/>
      <c r="E171" s="650"/>
      <c r="F171" s="650"/>
      <c r="G171" s="650"/>
      <c r="H171" s="650"/>
      <c r="I171" s="650"/>
      <c r="J171" s="650"/>
      <c r="K171" s="650"/>
      <c r="L171" s="650"/>
      <c r="M171" s="650"/>
      <c r="N171" s="650"/>
      <c r="O171" s="650"/>
      <c r="P171" s="650"/>
      <c r="Q171" s="649"/>
      <c r="R171" s="649"/>
      <c r="S171" s="649"/>
      <c r="T171" s="649"/>
      <c r="U171" s="649"/>
      <c r="V171" s="649"/>
      <c r="W171" s="649"/>
      <c r="X171" s="649"/>
      <c r="Y171" s="649"/>
      <c r="Z171" s="649"/>
      <c r="AA171" s="649"/>
      <c r="AB171" s="649"/>
      <c r="AC171" s="649"/>
      <c r="AD171" s="649"/>
    </row>
    <row r="172" spans="1:30" s="268" customFormat="1">
      <c r="A172" s="649"/>
      <c r="B172" s="650"/>
      <c r="C172" s="650"/>
      <c r="D172" s="650"/>
      <c r="E172" s="650"/>
      <c r="F172" s="650"/>
      <c r="G172" s="650"/>
      <c r="H172" s="650"/>
      <c r="I172" s="650"/>
      <c r="J172" s="650"/>
      <c r="K172" s="650"/>
      <c r="L172" s="650"/>
      <c r="M172" s="650"/>
      <c r="N172" s="650"/>
      <c r="O172" s="650"/>
      <c r="P172" s="650"/>
      <c r="Q172" s="649"/>
      <c r="R172" s="649"/>
      <c r="S172" s="649"/>
      <c r="T172" s="649"/>
      <c r="U172" s="649"/>
      <c r="V172" s="649"/>
      <c r="W172" s="649"/>
      <c r="X172" s="649"/>
      <c r="Y172" s="649"/>
      <c r="Z172" s="649"/>
      <c r="AA172" s="649"/>
      <c r="AB172" s="649"/>
      <c r="AC172" s="649"/>
      <c r="AD172" s="649"/>
    </row>
    <row r="173" spans="1:30" s="268" customFormat="1">
      <c r="A173" s="649"/>
      <c r="B173" s="650"/>
      <c r="C173" s="650"/>
      <c r="D173" s="650"/>
      <c r="E173" s="650"/>
      <c r="F173" s="650"/>
      <c r="G173" s="650"/>
      <c r="H173" s="650"/>
      <c r="I173" s="650"/>
      <c r="J173" s="650"/>
      <c r="K173" s="650"/>
      <c r="L173" s="650"/>
      <c r="M173" s="650"/>
      <c r="N173" s="650"/>
      <c r="O173" s="650"/>
      <c r="P173" s="650"/>
      <c r="Q173" s="649"/>
      <c r="R173" s="649"/>
      <c r="S173" s="649"/>
      <c r="T173" s="649"/>
      <c r="U173" s="649"/>
      <c r="V173" s="649"/>
      <c r="W173" s="649"/>
      <c r="X173" s="649"/>
      <c r="Y173" s="649"/>
      <c r="Z173" s="649"/>
      <c r="AA173" s="649"/>
      <c r="AB173" s="649"/>
      <c r="AC173" s="649"/>
      <c r="AD173" s="649"/>
    </row>
    <row r="174" spans="1:30" s="268" customFormat="1">
      <c r="A174" s="649"/>
      <c r="B174" s="650"/>
      <c r="C174" s="650"/>
      <c r="D174" s="650"/>
      <c r="E174" s="650"/>
      <c r="F174" s="650"/>
      <c r="G174" s="650"/>
      <c r="H174" s="650"/>
      <c r="I174" s="650"/>
      <c r="J174" s="650"/>
      <c r="K174" s="650"/>
      <c r="L174" s="650"/>
      <c r="M174" s="650"/>
      <c r="N174" s="650"/>
      <c r="O174" s="650"/>
      <c r="P174" s="650"/>
      <c r="Q174" s="649"/>
      <c r="R174" s="649"/>
      <c r="S174" s="649"/>
      <c r="T174" s="649"/>
      <c r="U174" s="649"/>
      <c r="V174" s="649"/>
      <c r="W174" s="649"/>
      <c r="X174" s="649"/>
      <c r="Y174" s="649"/>
      <c r="Z174" s="649"/>
      <c r="AA174" s="649"/>
      <c r="AB174" s="649"/>
      <c r="AC174" s="649"/>
      <c r="AD174" s="649"/>
    </row>
    <row r="175" spans="1:30" s="268" customFormat="1">
      <c r="A175" s="649"/>
      <c r="B175" s="650"/>
      <c r="C175" s="650"/>
      <c r="D175" s="650"/>
      <c r="E175" s="650"/>
      <c r="F175" s="650"/>
      <c r="G175" s="650"/>
      <c r="H175" s="650"/>
      <c r="I175" s="650"/>
      <c r="J175" s="650"/>
      <c r="K175" s="650"/>
      <c r="L175" s="650"/>
      <c r="M175" s="650"/>
      <c r="N175" s="650"/>
      <c r="O175" s="650"/>
      <c r="P175" s="650"/>
      <c r="Q175" s="649"/>
      <c r="R175" s="649"/>
      <c r="S175" s="649"/>
      <c r="T175" s="649"/>
      <c r="U175" s="649"/>
      <c r="V175" s="649"/>
      <c r="W175" s="649"/>
      <c r="X175" s="649"/>
      <c r="Y175" s="649"/>
      <c r="Z175" s="649"/>
      <c r="AA175" s="649"/>
      <c r="AB175" s="649"/>
      <c r="AC175" s="649"/>
      <c r="AD175" s="649"/>
    </row>
    <row r="176" spans="1:30" s="268" customFormat="1">
      <c r="A176" s="649"/>
      <c r="B176" s="650"/>
      <c r="C176" s="650"/>
      <c r="D176" s="650"/>
      <c r="E176" s="650"/>
      <c r="F176" s="650"/>
      <c r="G176" s="650"/>
      <c r="H176" s="650"/>
      <c r="I176" s="650"/>
      <c r="J176" s="650"/>
      <c r="K176" s="650"/>
      <c r="L176" s="650"/>
      <c r="M176" s="650"/>
      <c r="N176" s="650"/>
      <c r="O176" s="650"/>
      <c r="P176" s="650"/>
      <c r="Q176" s="649"/>
      <c r="R176" s="649"/>
      <c r="S176" s="649"/>
      <c r="T176" s="649"/>
      <c r="U176" s="649"/>
      <c r="V176" s="649"/>
      <c r="W176" s="649"/>
      <c r="X176" s="649"/>
      <c r="Y176" s="649"/>
      <c r="Z176" s="649"/>
      <c r="AA176" s="649"/>
      <c r="AB176" s="649"/>
      <c r="AC176" s="649"/>
      <c r="AD176" s="649"/>
    </row>
    <row r="177" spans="1:30" s="268" customFormat="1">
      <c r="A177" s="649"/>
      <c r="B177" s="650"/>
      <c r="C177" s="650"/>
      <c r="D177" s="650"/>
      <c r="E177" s="650"/>
      <c r="F177" s="650"/>
      <c r="G177" s="650"/>
      <c r="H177" s="650"/>
      <c r="I177" s="650"/>
      <c r="J177" s="650"/>
      <c r="K177" s="650"/>
      <c r="L177" s="650"/>
      <c r="M177" s="650"/>
      <c r="N177" s="650"/>
      <c r="O177" s="650"/>
      <c r="P177" s="650"/>
      <c r="Q177" s="649"/>
      <c r="R177" s="649"/>
      <c r="S177" s="649"/>
      <c r="T177" s="649"/>
      <c r="U177" s="649"/>
      <c r="V177" s="649"/>
      <c r="W177" s="649"/>
      <c r="X177" s="649"/>
      <c r="Y177" s="649"/>
      <c r="Z177" s="649"/>
      <c r="AA177" s="649"/>
      <c r="AB177" s="649"/>
      <c r="AC177" s="649"/>
      <c r="AD177" s="649"/>
    </row>
    <row r="178" spans="1:30" s="268" customFormat="1">
      <c r="A178" s="649"/>
      <c r="B178" s="650"/>
      <c r="C178" s="650"/>
      <c r="D178" s="650"/>
      <c r="E178" s="650"/>
      <c r="F178" s="650"/>
      <c r="G178" s="650"/>
      <c r="H178" s="650"/>
      <c r="I178" s="650"/>
      <c r="J178" s="650"/>
      <c r="K178" s="650"/>
      <c r="L178" s="650"/>
      <c r="M178" s="650"/>
      <c r="N178" s="650"/>
      <c r="O178" s="650"/>
      <c r="P178" s="650"/>
      <c r="Q178" s="649"/>
      <c r="R178" s="649"/>
      <c r="S178" s="649"/>
      <c r="T178" s="649"/>
      <c r="U178" s="649"/>
      <c r="V178" s="649"/>
      <c r="W178" s="649"/>
      <c r="X178" s="649"/>
      <c r="Y178" s="649"/>
      <c r="Z178" s="649"/>
      <c r="AA178" s="649"/>
      <c r="AB178" s="649"/>
      <c r="AC178" s="649"/>
      <c r="AD178" s="649"/>
    </row>
    <row r="179" spans="1:30" s="268" customFormat="1">
      <c r="A179" s="649"/>
      <c r="B179" s="650"/>
      <c r="C179" s="650"/>
      <c r="D179" s="650"/>
      <c r="E179" s="650"/>
      <c r="F179" s="650"/>
      <c r="G179" s="650"/>
      <c r="H179" s="650"/>
      <c r="I179" s="650"/>
      <c r="J179" s="650"/>
      <c r="K179" s="650"/>
      <c r="L179" s="650"/>
      <c r="M179" s="650"/>
      <c r="N179" s="650"/>
      <c r="O179" s="650"/>
      <c r="P179" s="650"/>
      <c r="Q179" s="649"/>
      <c r="R179" s="649"/>
      <c r="S179" s="649"/>
      <c r="T179" s="649"/>
      <c r="U179" s="649"/>
      <c r="V179" s="649"/>
      <c r="W179" s="649"/>
      <c r="X179" s="649"/>
      <c r="Y179" s="649"/>
      <c r="Z179" s="649"/>
      <c r="AA179" s="649"/>
      <c r="AB179" s="649"/>
      <c r="AC179" s="649"/>
      <c r="AD179" s="649"/>
    </row>
    <row r="180" spans="1:30" s="268" customFormat="1">
      <c r="A180" s="649"/>
      <c r="B180" s="650"/>
      <c r="C180" s="650"/>
      <c r="D180" s="650"/>
      <c r="E180" s="650"/>
      <c r="F180" s="650"/>
      <c r="G180" s="650"/>
      <c r="H180" s="650"/>
      <c r="I180" s="650"/>
      <c r="J180" s="650"/>
      <c r="K180" s="650"/>
      <c r="L180" s="650"/>
      <c r="M180" s="650"/>
      <c r="N180" s="650"/>
      <c r="O180" s="650"/>
      <c r="P180" s="650"/>
      <c r="Q180" s="649"/>
      <c r="R180" s="649"/>
      <c r="S180" s="649"/>
      <c r="T180" s="649"/>
      <c r="U180" s="649"/>
      <c r="V180" s="649"/>
      <c r="W180" s="649"/>
      <c r="X180" s="649"/>
      <c r="Y180" s="649"/>
      <c r="Z180" s="649"/>
      <c r="AA180" s="649"/>
      <c r="AB180" s="649"/>
      <c r="AC180" s="649"/>
      <c r="AD180" s="649"/>
    </row>
    <row r="181" spans="1:30" s="268" customFormat="1">
      <c r="A181" s="649"/>
      <c r="B181" s="650"/>
      <c r="C181" s="650"/>
      <c r="D181" s="650"/>
      <c r="E181" s="650"/>
      <c r="F181" s="650"/>
      <c r="G181" s="650"/>
      <c r="H181" s="650"/>
      <c r="I181" s="650"/>
      <c r="J181" s="650"/>
      <c r="K181" s="650"/>
      <c r="L181" s="650"/>
      <c r="M181" s="650"/>
      <c r="N181" s="650"/>
      <c r="O181" s="650"/>
      <c r="P181" s="650"/>
      <c r="Q181" s="649"/>
      <c r="R181" s="649"/>
      <c r="S181" s="649"/>
      <c r="T181" s="649"/>
      <c r="U181" s="649"/>
      <c r="V181" s="649"/>
      <c r="W181" s="649"/>
      <c r="X181" s="649"/>
      <c r="Y181" s="649"/>
      <c r="Z181" s="649"/>
      <c r="AA181" s="649"/>
      <c r="AB181" s="649"/>
      <c r="AC181" s="649"/>
      <c r="AD181" s="649"/>
    </row>
    <row r="182" spans="1:30" s="268" customFormat="1">
      <c r="A182" s="649"/>
      <c r="B182" s="650"/>
      <c r="C182" s="650"/>
      <c r="D182" s="650"/>
      <c r="E182" s="650"/>
      <c r="F182" s="650"/>
      <c r="G182" s="650"/>
      <c r="H182" s="650"/>
      <c r="I182" s="650"/>
      <c r="J182" s="650"/>
      <c r="K182" s="650"/>
      <c r="L182" s="650"/>
      <c r="M182" s="650"/>
      <c r="N182" s="650"/>
      <c r="O182" s="650"/>
      <c r="P182" s="650"/>
      <c r="Q182" s="649"/>
      <c r="R182" s="649"/>
      <c r="S182" s="649"/>
      <c r="T182" s="649"/>
      <c r="U182" s="649"/>
      <c r="V182" s="649"/>
      <c r="W182" s="649"/>
      <c r="X182" s="649"/>
      <c r="Y182" s="649"/>
      <c r="Z182" s="649"/>
      <c r="AA182" s="649"/>
      <c r="AB182" s="649"/>
      <c r="AC182" s="649"/>
      <c r="AD182" s="649"/>
    </row>
    <row r="183" spans="1:30" s="268" customFormat="1">
      <c r="A183" s="649"/>
      <c r="B183" s="650"/>
      <c r="C183" s="650"/>
      <c r="D183" s="650"/>
      <c r="E183" s="650"/>
      <c r="F183" s="650"/>
      <c r="G183" s="650"/>
      <c r="H183" s="650"/>
      <c r="I183" s="650"/>
      <c r="J183" s="650"/>
      <c r="K183" s="650"/>
      <c r="L183" s="650"/>
      <c r="M183" s="650"/>
      <c r="N183" s="650"/>
      <c r="O183" s="650"/>
      <c r="P183" s="650"/>
      <c r="Q183" s="649"/>
      <c r="R183" s="649"/>
      <c r="S183" s="649"/>
      <c r="T183" s="649"/>
      <c r="U183" s="649"/>
      <c r="V183" s="649"/>
      <c r="W183" s="649"/>
      <c r="X183" s="649"/>
      <c r="Y183" s="649"/>
      <c r="Z183" s="649"/>
      <c r="AA183" s="649"/>
      <c r="AB183" s="649"/>
      <c r="AC183" s="649"/>
      <c r="AD183" s="649"/>
    </row>
    <row r="184" spans="1:30" s="268" customFormat="1">
      <c r="A184" s="649"/>
      <c r="B184" s="650"/>
      <c r="C184" s="650"/>
      <c r="D184" s="650"/>
      <c r="E184" s="650"/>
      <c r="F184" s="650"/>
      <c r="G184" s="650"/>
      <c r="H184" s="650"/>
      <c r="I184" s="650"/>
      <c r="J184" s="650"/>
      <c r="K184" s="650"/>
      <c r="L184" s="650"/>
      <c r="M184" s="650"/>
      <c r="N184" s="650"/>
      <c r="O184" s="650"/>
      <c r="P184" s="650"/>
      <c r="Q184" s="649"/>
      <c r="R184" s="649"/>
      <c r="S184" s="649"/>
      <c r="T184" s="649"/>
      <c r="U184" s="649"/>
      <c r="V184" s="649"/>
      <c r="W184" s="649"/>
      <c r="X184" s="649"/>
      <c r="Y184" s="649"/>
      <c r="Z184" s="649"/>
      <c r="AA184" s="649"/>
      <c r="AB184" s="649"/>
      <c r="AC184" s="649"/>
      <c r="AD184" s="649"/>
    </row>
    <row r="185" spans="1:30" s="268" customFormat="1">
      <c r="A185" s="649"/>
      <c r="B185" s="650"/>
      <c r="C185" s="650"/>
      <c r="D185" s="650"/>
      <c r="E185" s="650"/>
      <c r="F185" s="650"/>
      <c r="G185" s="650"/>
      <c r="H185" s="650"/>
      <c r="I185" s="650"/>
      <c r="J185" s="650"/>
      <c r="K185" s="650"/>
      <c r="L185" s="650"/>
      <c r="M185" s="650"/>
      <c r="N185" s="650"/>
      <c r="O185" s="650"/>
      <c r="P185" s="650"/>
      <c r="Q185" s="649"/>
      <c r="R185" s="649"/>
      <c r="S185" s="649"/>
      <c r="T185" s="649"/>
      <c r="U185" s="649"/>
      <c r="V185" s="649"/>
      <c r="W185" s="649"/>
      <c r="X185" s="649"/>
      <c r="Y185" s="649"/>
      <c r="Z185" s="649"/>
      <c r="AA185" s="649"/>
      <c r="AB185" s="649"/>
      <c r="AC185" s="649"/>
      <c r="AD185" s="649"/>
    </row>
    <row r="186" spans="1:30" s="268" customFormat="1">
      <c r="A186" s="649"/>
      <c r="B186" s="650"/>
      <c r="C186" s="650"/>
      <c r="D186" s="650"/>
      <c r="E186" s="650"/>
      <c r="F186" s="650"/>
      <c r="G186" s="650"/>
      <c r="H186" s="650"/>
      <c r="I186" s="650"/>
      <c r="J186" s="650"/>
      <c r="K186" s="650"/>
      <c r="L186" s="650"/>
      <c r="M186" s="650"/>
      <c r="N186" s="650"/>
      <c r="O186" s="650"/>
      <c r="P186" s="650"/>
      <c r="Q186" s="649"/>
      <c r="R186" s="649"/>
      <c r="S186" s="649"/>
      <c r="T186" s="649"/>
      <c r="U186" s="649"/>
      <c r="V186" s="649"/>
      <c r="W186" s="649"/>
      <c r="X186" s="649"/>
      <c r="Y186" s="649"/>
      <c r="Z186" s="649"/>
      <c r="AA186" s="649"/>
      <c r="AB186" s="649"/>
      <c r="AC186" s="649"/>
      <c r="AD186" s="649"/>
    </row>
    <row r="187" spans="1:30" s="268" customFormat="1">
      <c r="A187" s="649"/>
      <c r="B187" s="650"/>
      <c r="C187" s="650"/>
      <c r="D187" s="650"/>
      <c r="E187" s="650"/>
      <c r="F187" s="650"/>
      <c r="G187" s="650"/>
      <c r="H187" s="650"/>
      <c r="I187" s="650"/>
      <c r="J187" s="650"/>
      <c r="K187" s="650"/>
      <c r="L187" s="650"/>
      <c r="M187" s="650"/>
      <c r="N187" s="650"/>
      <c r="O187" s="650"/>
      <c r="P187" s="650"/>
      <c r="Q187" s="649"/>
      <c r="R187" s="649"/>
      <c r="S187" s="649"/>
      <c r="T187" s="649"/>
      <c r="U187" s="649"/>
      <c r="V187" s="649"/>
      <c r="W187" s="649"/>
      <c r="X187" s="649"/>
      <c r="Y187" s="649"/>
      <c r="Z187" s="649"/>
      <c r="AA187" s="649"/>
      <c r="AB187" s="649"/>
      <c r="AC187" s="649"/>
      <c r="AD187" s="649"/>
    </row>
    <row r="188" spans="1:30" s="268" customFormat="1">
      <c r="A188" s="649"/>
      <c r="B188" s="650"/>
      <c r="C188" s="650"/>
      <c r="D188" s="650"/>
      <c r="E188" s="650"/>
      <c r="F188" s="650"/>
      <c r="G188" s="650"/>
      <c r="H188" s="650"/>
      <c r="I188" s="650"/>
      <c r="J188" s="650"/>
      <c r="K188" s="650"/>
      <c r="L188" s="650"/>
      <c r="M188" s="650"/>
      <c r="N188" s="650"/>
      <c r="O188" s="650"/>
      <c r="P188" s="650"/>
      <c r="Q188" s="649"/>
      <c r="R188" s="649"/>
      <c r="S188" s="649"/>
      <c r="T188" s="649"/>
      <c r="U188" s="649"/>
      <c r="V188" s="649"/>
      <c r="W188" s="649"/>
      <c r="X188" s="649"/>
      <c r="Y188" s="649"/>
      <c r="Z188" s="649"/>
      <c r="AA188" s="649"/>
      <c r="AB188" s="649"/>
      <c r="AC188" s="649"/>
      <c r="AD188" s="649"/>
    </row>
    <row r="189" spans="1:30" s="268" customFormat="1">
      <c r="A189" s="649"/>
      <c r="B189" s="650"/>
      <c r="C189" s="650"/>
      <c r="D189" s="650"/>
      <c r="E189" s="650"/>
      <c r="F189" s="650"/>
      <c r="G189" s="650"/>
      <c r="H189" s="650"/>
      <c r="I189" s="650"/>
      <c r="J189" s="650"/>
      <c r="K189" s="650"/>
      <c r="L189" s="650"/>
      <c r="M189" s="650"/>
      <c r="N189" s="650"/>
      <c r="O189" s="650"/>
      <c r="P189" s="650"/>
      <c r="Q189" s="649"/>
      <c r="R189" s="649"/>
      <c r="S189" s="649"/>
      <c r="T189" s="649"/>
      <c r="U189" s="649"/>
      <c r="V189" s="649"/>
      <c r="W189" s="649"/>
      <c r="X189" s="649"/>
      <c r="Y189" s="649"/>
      <c r="Z189" s="649"/>
      <c r="AA189" s="649"/>
      <c r="AB189" s="649"/>
      <c r="AC189" s="649"/>
      <c r="AD189" s="649"/>
    </row>
    <row r="190" spans="1:30" s="268" customFormat="1">
      <c r="A190" s="649"/>
      <c r="B190" s="650"/>
      <c r="C190" s="650"/>
      <c r="D190" s="650"/>
      <c r="E190" s="650"/>
      <c r="F190" s="650"/>
      <c r="G190" s="650"/>
      <c r="H190" s="650"/>
      <c r="I190" s="650"/>
      <c r="J190" s="650"/>
      <c r="K190" s="650"/>
      <c r="L190" s="650"/>
      <c r="M190" s="650"/>
      <c r="N190" s="650"/>
      <c r="O190" s="650"/>
      <c r="P190" s="650"/>
      <c r="Q190" s="649"/>
      <c r="R190" s="649"/>
      <c r="S190" s="649"/>
      <c r="T190" s="649"/>
      <c r="U190" s="649"/>
      <c r="V190" s="649"/>
      <c r="W190" s="649"/>
      <c r="X190" s="649"/>
      <c r="Y190" s="649"/>
      <c r="Z190" s="649"/>
      <c r="AA190" s="649"/>
      <c r="AB190" s="649"/>
      <c r="AC190" s="649"/>
      <c r="AD190" s="649"/>
    </row>
    <row r="191" spans="1:30" s="268" customFormat="1">
      <c r="A191" s="649"/>
      <c r="B191" s="650"/>
      <c r="C191" s="650"/>
      <c r="D191" s="650"/>
      <c r="E191" s="650"/>
      <c r="F191" s="650"/>
      <c r="G191" s="650"/>
      <c r="H191" s="650"/>
      <c r="I191" s="650"/>
      <c r="J191" s="650"/>
      <c r="K191" s="650"/>
      <c r="L191" s="650"/>
      <c r="M191" s="650"/>
      <c r="N191" s="650"/>
      <c r="O191" s="650"/>
      <c r="P191" s="650"/>
      <c r="Q191" s="649"/>
      <c r="R191" s="649"/>
      <c r="S191" s="649"/>
      <c r="T191" s="649"/>
      <c r="U191" s="649"/>
      <c r="V191" s="649"/>
      <c r="W191" s="649"/>
      <c r="X191" s="649"/>
      <c r="Y191" s="649"/>
      <c r="Z191" s="649"/>
      <c r="AA191" s="649"/>
      <c r="AB191" s="649"/>
      <c r="AC191" s="649"/>
      <c r="AD191" s="649"/>
    </row>
    <row r="192" spans="1:30" s="268" customFormat="1">
      <c r="A192" s="649"/>
      <c r="B192" s="650"/>
      <c r="C192" s="650"/>
      <c r="D192" s="650"/>
      <c r="E192" s="650"/>
      <c r="F192" s="650"/>
      <c r="G192" s="650"/>
      <c r="H192" s="650"/>
      <c r="I192" s="650"/>
      <c r="J192" s="650"/>
      <c r="K192" s="650"/>
      <c r="L192" s="650"/>
      <c r="M192" s="650"/>
      <c r="N192" s="650"/>
      <c r="O192" s="650"/>
      <c r="P192" s="650"/>
      <c r="Q192" s="649"/>
      <c r="R192" s="649"/>
      <c r="S192" s="649"/>
      <c r="T192" s="649"/>
      <c r="U192" s="649"/>
      <c r="V192" s="649"/>
      <c r="W192" s="649"/>
      <c r="X192" s="649"/>
      <c r="Y192" s="649"/>
      <c r="Z192" s="649"/>
      <c r="AA192" s="649"/>
      <c r="AB192" s="649"/>
      <c r="AC192" s="649"/>
      <c r="AD192" s="649"/>
    </row>
    <row r="193" spans="1:30" s="268" customFormat="1">
      <c r="A193" s="649"/>
      <c r="B193" s="650"/>
      <c r="C193" s="650"/>
      <c r="D193" s="650"/>
      <c r="E193" s="650"/>
      <c r="F193" s="650"/>
      <c r="G193" s="650"/>
      <c r="H193" s="650"/>
      <c r="I193" s="650"/>
      <c r="J193" s="650"/>
      <c r="K193" s="650"/>
      <c r="L193" s="650"/>
      <c r="M193" s="650"/>
      <c r="N193" s="650"/>
      <c r="O193" s="650"/>
      <c r="P193" s="650"/>
      <c r="Q193" s="649"/>
      <c r="R193" s="649"/>
      <c r="S193" s="649"/>
      <c r="T193" s="649"/>
      <c r="U193" s="649"/>
      <c r="V193" s="649"/>
      <c r="W193" s="649"/>
      <c r="X193" s="649"/>
      <c r="Y193" s="649"/>
      <c r="Z193" s="649"/>
      <c r="AA193" s="649"/>
      <c r="AB193" s="649"/>
      <c r="AC193" s="649"/>
      <c r="AD193" s="649"/>
    </row>
    <row r="194" spans="1:30" s="268" customFormat="1">
      <c r="A194" s="649"/>
      <c r="B194" s="650"/>
      <c r="C194" s="650"/>
      <c r="D194" s="650"/>
      <c r="E194" s="650"/>
      <c r="F194" s="650"/>
      <c r="G194" s="650"/>
      <c r="H194" s="650"/>
      <c r="I194" s="650"/>
      <c r="J194" s="650"/>
      <c r="K194" s="650"/>
      <c r="L194" s="650"/>
      <c r="M194" s="650"/>
      <c r="N194" s="650"/>
      <c r="O194" s="650"/>
      <c r="P194" s="650"/>
      <c r="Q194" s="649"/>
      <c r="R194" s="649"/>
      <c r="S194" s="649"/>
      <c r="T194" s="649"/>
      <c r="U194" s="649"/>
      <c r="V194" s="649"/>
      <c r="W194" s="649"/>
      <c r="X194" s="649"/>
      <c r="Y194" s="649"/>
      <c r="Z194" s="649"/>
      <c r="AA194" s="649"/>
      <c r="AB194" s="649"/>
      <c r="AC194" s="649"/>
      <c r="AD194" s="649"/>
    </row>
    <row r="195" spans="1:30" s="268" customFormat="1">
      <c r="A195" s="649"/>
      <c r="B195" s="650"/>
      <c r="C195" s="650"/>
      <c r="D195" s="650"/>
      <c r="E195" s="650"/>
      <c r="F195" s="650"/>
      <c r="G195" s="650"/>
      <c r="H195" s="650"/>
      <c r="I195" s="650"/>
      <c r="J195" s="650"/>
      <c r="K195" s="650"/>
      <c r="L195" s="650"/>
      <c r="M195" s="650"/>
      <c r="N195" s="650"/>
      <c r="O195" s="650"/>
      <c r="P195" s="650"/>
      <c r="Q195" s="649"/>
      <c r="R195" s="649"/>
      <c r="S195" s="649"/>
      <c r="T195" s="649"/>
      <c r="U195" s="649"/>
      <c r="V195" s="649"/>
      <c r="W195" s="649"/>
      <c r="X195" s="649"/>
      <c r="Y195" s="649"/>
      <c r="Z195" s="649"/>
      <c r="AA195" s="649"/>
      <c r="AB195" s="649"/>
      <c r="AC195" s="649"/>
      <c r="AD195" s="649"/>
    </row>
    <row r="196" spans="1:30" s="268" customFormat="1">
      <c r="A196" s="649"/>
      <c r="B196" s="650"/>
      <c r="C196" s="650"/>
      <c r="D196" s="650"/>
      <c r="E196" s="650"/>
      <c r="F196" s="650"/>
      <c r="G196" s="650"/>
      <c r="H196" s="650"/>
      <c r="I196" s="650"/>
      <c r="J196" s="650"/>
      <c r="K196" s="650"/>
      <c r="L196" s="650"/>
      <c r="M196" s="650"/>
      <c r="N196" s="650"/>
      <c r="O196" s="650"/>
      <c r="P196" s="650"/>
      <c r="Q196" s="649"/>
      <c r="R196" s="649"/>
      <c r="S196" s="649"/>
      <c r="T196" s="649"/>
      <c r="U196" s="649"/>
      <c r="V196" s="649"/>
      <c r="W196" s="649"/>
      <c r="X196" s="649"/>
      <c r="Y196" s="649"/>
      <c r="Z196" s="649"/>
      <c r="AA196" s="649"/>
      <c r="AB196" s="649"/>
      <c r="AC196" s="649"/>
      <c r="AD196" s="649"/>
    </row>
    <row r="197" spans="1:30" s="268" customFormat="1">
      <c r="A197" s="649"/>
      <c r="B197" s="650"/>
      <c r="C197" s="650"/>
      <c r="D197" s="650"/>
      <c r="E197" s="650"/>
      <c r="F197" s="650"/>
      <c r="G197" s="650"/>
      <c r="H197" s="650"/>
      <c r="I197" s="650"/>
      <c r="J197" s="650"/>
      <c r="K197" s="650"/>
      <c r="L197" s="650"/>
      <c r="M197" s="650"/>
      <c r="N197" s="650"/>
      <c r="O197" s="650"/>
      <c r="P197" s="650"/>
      <c r="Q197" s="649"/>
      <c r="R197" s="649"/>
      <c r="S197" s="649"/>
      <c r="T197" s="649"/>
      <c r="U197" s="649"/>
      <c r="V197" s="649"/>
      <c r="W197" s="649"/>
      <c r="X197" s="649"/>
      <c r="Y197" s="649"/>
      <c r="Z197" s="649"/>
      <c r="AA197" s="649"/>
      <c r="AB197" s="649"/>
      <c r="AC197" s="649"/>
      <c r="AD197" s="649"/>
    </row>
    <row r="198" spans="1:30" s="268" customFormat="1">
      <c r="A198" s="649"/>
      <c r="B198" s="650"/>
      <c r="C198" s="650"/>
      <c r="D198" s="650"/>
      <c r="E198" s="650"/>
      <c r="F198" s="650"/>
      <c r="G198" s="650"/>
      <c r="H198" s="650"/>
      <c r="I198" s="650"/>
      <c r="J198" s="650"/>
      <c r="K198" s="650"/>
      <c r="L198" s="650"/>
      <c r="M198" s="650"/>
      <c r="N198" s="650"/>
      <c r="O198" s="650"/>
      <c r="P198" s="650"/>
      <c r="Q198" s="649"/>
      <c r="R198" s="649"/>
      <c r="S198" s="649"/>
      <c r="T198" s="649"/>
      <c r="U198" s="649"/>
      <c r="V198" s="649"/>
      <c r="W198" s="649"/>
      <c r="X198" s="649"/>
      <c r="Y198" s="649"/>
      <c r="Z198" s="649"/>
      <c r="AA198" s="649"/>
      <c r="AB198" s="649"/>
      <c r="AC198" s="649"/>
      <c r="AD198" s="649"/>
    </row>
    <row r="199" spans="1:30" s="268" customFormat="1">
      <c r="A199" s="649"/>
      <c r="B199" s="650"/>
      <c r="C199" s="650"/>
      <c r="D199" s="650"/>
      <c r="E199" s="650"/>
      <c r="F199" s="650"/>
      <c r="G199" s="650"/>
      <c r="H199" s="650"/>
      <c r="I199" s="650"/>
      <c r="J199" s="650"/>
      <c r="K199" s="650"/>
      <c r="L199" s="650"/>
      <c r="M199" s="650"/>
      <c r="N199" s="650"/>
      <c r="O199" s="650"/>
      <c r="P199" s="650"/>
      <c r="Q199" s="649"/>
      <c r="R199" s="649"/>
      <c r="S199" s="649"/>
      <c r="T199" s="649"/>
      <c r="U199" s="649"/>
      <c r="V199" s="649"/>
      <c r="W199" s="649"/>
      <c r="X199" s="649"/>
      <c r="Y199" s="649"/>
      <c r="Z199" s="649"/>
      <c r="AA199" s="649"/>
      <c r="AB199" s="649"/>
      <c r="AC199" s="649"/>
      <c r="AD199" s="649"/>
    </row>
    <row r="200" spans="1:30" s="268" customFormat="1">
      <c r="A200" s="649"/>
      <c r="B200" s="650"/>
      <c r="C200" s="650"/>
      <c r="D200" s="650"/>
      <c r="E200" s="650"/>
      <c r="F200" s="650"/>
      <c r="G200" s="650"/>
      <c r="H200" s="650"/>
      <c r="I200" s="650"/>
      <c r="J200" s="650"/>
      <c r="K200" s="650"/>
      <c r="L200" s="650"/>
      <c r="M200" s="650"/>
      <c r="N200" s="650"/>
      <c r="O200" s="650"/>
      <c r="P200" s="650"/>
      <c r="Q200" s="649"/>
      <c r="R200" s="649"/>
      <c r="S200" s="649"/>
      <c r="T200" s="649"/>
      <c r="U200" s="649"/>
      <c r="V200" s="649"/>
      <c r="W200" s="649"/>
      <c r="X200" s="649"/>
      <c r="Y200" s="649"/>
      <c r="Z200" s="649"/>
      <c r="AA200" s="649"/>
      <c r="AB200" s="649"/>
      <c r="AC200" s="649"/>
      <c r="AD200" s="649"/>
    </row>
    <row r="201" spans="1:30" s="268" customFormat="1">
      <c r="A201" s="649"/>
      <c r="B201" s="650"/>
      <c r="C201" s="650"/>
      <c r="D201" s="650"/>
      <c r="E201" s="650"/>
      <c r="F201" s="650"/>
      <c r="G201" s="650"/>
      <c r="H201" s="650"/>
      <c r="I201" s="650"/>
      <c r="J201" s="650"/>
      <c r="K201" s="650"/>
      <c r="L201" s="650"/>
      <c r="M201" s="650"/>
      <c r="N201" s="650"/>
      <c r="O201" s="650"/>
      <c r="P201" s="650"/>
      <c r="Q201" s="649"/>
      <c r="R201" s="649"/>
      <c r="S201" s="649"/>
      <c r="T201" s="649"/>
      <c r="U201" s="649"/>
      <c r="V201" s="649"/>
      <c r="W201" s="649"/>
      <c r="X201" s="649"/>
      <c r="Y201" s="649"/>
      <c r="Z201" s="649"/>
      <c r="AA201" s="649"/>
      <c r="AB201" s="649"/>
      <c r="AC201" s="649"/>
      <c r="AD201" s="649"/>
    </row>
    <row r="202" spans="1:30" s="268" customFormat="1">
      <c r="A202" s="649"/>
      <c r="B202" s="650"/>
      <c r="C202" s="650"/>
      <c r="D202" s="650"/>
      <c r="E202" s="650"/>
      <c r="F202" s="650"/>
      <c r="G202" s="650"/>
      <c r="H202" s="650"/>
      <c r="I202" s="650"/>
      <c r="J202" s="650"/>
      <c r="K202" s="650"/>
      <c r="L202" s="650"/>
      <c r="M202" s="650"/>
      <c r="N202" s="650"/>
      <c r="O202" s="650"/>
      <c r="P202" s="650"/>
      <c r="Q202" s="649"/>
      <c r="R202" s="649"/>
      <c r="S202" s="649"/>
      <c r="T202" s="649"/>
      <c r="U202" s="649"/>
      <c r="V202" s="649"/>
      <c r="W202" s="649"/>
      <c r="X202" s="649"/>
      <c r="Y202" s="649"/>
      <c r="Z202" s="649"/>
      <c r="AA202" s="649"/>
      <c r="AB202" s="649"/>
      <c r="AC202" s="649"/>
      <c r="AD202" s="649"/>
    </row>
    <row r="203" spans="1:30" s="268" customFormat="1">
      <c r="A203" s="649"/>
      <c r="B203" s="650"/>
      <c r="C203" s="650"/>
      <c r="D203" s="650"/>
      <c r="E203" s="650"/>
      <c r="F203" s="650"/>
      <c r="G203" s="650"/>
      <c r="H203" s="650"/>
      <c r="I203" s="650"/>
      <c r="J203" s="650"/>
      <c r="K203" s="650"/>
      <c r="L203" s="650"/>
      <c r="M203" s="650"/>
      <c r="N203" s="650"/>
      <c r="O203" s="650"/>
      <c r="P203" s="650"/>
      <c r="Q203" s="649"/>
      <c r="R203" s="649"/>
      <c r="S203" s="649"/>
      <c r="T203" s="649"/>
      <c r="U203" s="649"/>
      <c r="V203" s="649"/>
      <c r="W203" s="649"/>
      <c r="X203" s="649"/>
      <c r="Y203" s="649"/>
      <c r="Z203" s="649"/>
      <c r="AA203" s="649"/>
      <c r="AB203" s="649"/>
      <c r="AC203" s="649"/>
      <c r="AD203" s="649"/>
    </row>
    <row r="204" spans="1:30" s="268" customFormat="1">
      <c r="A204" s="649"/>
      <c r="B204" s="650"/>
      <c r="C204" s="650"/>
      <c r="D204" s="650"/>
      <c r="E204" s="650"/>
      <c r="F204" s="650"/>
      <c r="G204" s="650"/>
      <c r="H204" s="650"/>
      <c r="I204" s="650"/>
      <c r="J204" s="650"/>
      <c r="K204" s="650"/>
      <c r="L204" s="650"/>
      <c r="M204" s="650"/>
      <c r="N204" s="650"/>
      <c r="O204" s="650"/>
      <c r="P204" s="650"/>
      <c r="Q204" s="649"/>
      <c r="R204" s="649"/>
      <c r="S204" s="649"/>
      <c r="T204" s="649"/>
      <c r="U204" s="649"/>
      <c r="V204" s="649"/>
      <c r="W204" s="649"/>
      <c r="X204" s="649"/>
      <c r="Y204" s="649"/>
      <c r="Z204" s="649"/>
      <c r="AA204" s="649"/>
      <c r="AB204" s="649"/>
      <c r="AC204" s="649"/>
      <c r="AD204" s="649"/>
    </row>
    <row r="205" spans="1:30" s="268" customFormat="1">
      <c r="A205" s="649"/>
      <c r="B205" s="650"/>
      <c r="C205" s="650"/>
      <c r="D205" s="650"/>
      <c r="E205" s="650"/>
      <c r="F205" s="650"/>
      <c r="G205" s="650"/>
      <c r="H205" s="650"/>
      <c r="I205" s="650"/>
      <c r="J205" s="650"/>
      <c r="K205" s="650"/>
      <c r="L205" s="650"/>
      <c r="M205" s="650"/>
      <c r="N205" s="650"/>
      <c r="O205" s="650"/>
      <c r="P205" s="650"/>
      <c r="Q205" s="649"/>
      <c r="R205" s="649"/>
      <c r="S205" s="649"/>
      <c r="T205" s="649"/>
      <c r="U205" s="649"/>
      <c r="V205" s="649"/>
      <c r="W205" s="649"/>
      <c r="X205" s="649"/>
      <c r="Y205" s="649"/>
      <c r="Z205" s="649"/>
      <c r="AA205" s="649"/>
      <c r="AB205" s="649"/>
      <c r="AC205" s="649"/>
      <c r="AD205" s="649"/>
    </row>
    <row r="206" spans="1:30" s="268" customFormat="1">
      <c r="A206" s="649"/>
      <c r="B206" s="650"/>
      <c r="C206" s="650"/>
      <c r="D206" s="650"/>
      <c r="E206" s="650"/>
      <c r="F206" s="650"/>
      <c r="G206" s="650"/>
      <c r="H206" s="650"/>
      <c r="I206" s="650"/>
      <c r="J206" s="650"/>
      <c r="K206" s="650"/>
      <c r="L206" s="650"/>
      <c r="M206" s="650"/>
      <c r="N206" s="650"/>
      <c r="O206" s="650"/>
      <c r="P206" s="650"/>
      <c r="Q206" s="649"/>
      <c r="R206" s="649"/>
      <c r="S206" s="649"/>
      <c r="T206" s="649"/>
      <c r="U206" s="649"/>
      <c r="V206" s="649"/>
      <c r="W206" s="649"/>
      <c r="X206" s="649"/>
      <c r="Y206" s="649"/>
      <c r="Z206" s="649"/>
      <c r="AA206" s="649"/>
      <c r="AB206" s="649"/>
      <c r="AC206" s="649"/>
      <c r="AD206" s="649"/>
    </row>
    <row r="207" spans="1:30" s="268" customFormat="1">
      <c r="A207" s="649"/>
      <c r="B207" s="650"/>
      <c r="C207" s="650"/>
      <c r="D207" s="650"/>
      <c r="E207" s="650"/>
      <c r="F207" s="650"/>
      <c r="G207" s="650"/>
      <c r="H207" s="650"/>
      <c r="I207" s="650"/>
      <c r="J207" s="650"/>
      <c r="K207" s="650"/>
      <c r="L207" s="650"/>
      <c r="M207" s="650"/>
      <c r="N207" s="650"/>
      <c r="O207" s="650"/>
      <c r="P207" s="650"/>
      <c r="Q207" s="649"/>
      <c r="R207" s="649"/>
      <c r="S207" s="649"/>
      <c r="T207" s="649"/>
      <c r="U207" s="649"/>
      <c r="V207" s="649"/>
      <c r="W207" s="649"/>
      <c r="X207" s="649"/>
      <c r="Y207" s="649"/>
      <c r="Z207" s="649"/>
      <c r="AA207" s="649"/>
      <c r="AB207" s="649"/>
      <c r="AC207" s="649"/>
      <c r="AD207" s="649"/>
    </row>
    <row r="208" spans="1:30" s="268" customFormat="1">
      <c r="A208" s="649"/>
      <c r="B208" s="650"/>
      <c r="C208" s="650"/>
      <c r="D208" s="650"/>
      <c r="E208" s="650"/>
      <c r="F208" s="650"/>
      <c r="G208" s="650"/>
      <c r="H208" s="650"/>
      <c r="I208" s="650"/>
      <c r="J208" s="650"/>
      <c r="K208" s="650"/>
      <c r="L208" s="650"/>
      <c r="M208" s="650"/>
      <c r="N208" s="650"/>
      <c r="O208" s="650"/>
      <c r="P208" s="650"/>
      <c r="Q208" s="649"/>
      <c r="R208" s="649"/>
      <c r="S208" s="649"/>
      <c r="T208" s="649"/>
      <c r="U208" s="649"/>
      <c r="V208" s="649"/>
      <c r="W208" s="649"/>
      <c r="X208" s="649"/>
      <c r="Y208" s="649"/>
      <c r="Z208" s="649"/>
      <c r="AA208" s="649"/>
      <c r="AB208" s="649"/>
      <c r="AC208" s="649"/>
      <c r="AD208" s="649"/>
    </row>
    <row r="209" spans="1:30" s="268" customFormat="1">
      <c r="A209" s="649"/>
      <c r="B209" s="650"/>
      <c r="C209" s="650"/>
      <c r="D209" s="650"/>
      <c r="E209" s="650"/>
      <c r="F209" s="650"/>
      <c r="G209" s="650"/>
      <c r="H209" s="650"/>
      <c r="I209" s="650"/>
      <c r="J209" s="650"/>
      <c r="K209" s="650"/>
      <c r="L209" s="650"/>
      <c r="M209" s="650"/>
      <c r="N209" s="650"/>
      <c r="O209" s="650"/>
      <c r="P209" s="650"/>
      <c r="Q209" s="649"/>
      <c r="R209" s="649"/>
      <c r="S209" s="649"/>
      <c r="T209" s="649"/>
      <c r="U209" s="649"/>
      <c r="V209" s="649"/>
      <c r="W209" s="649"/>
      <c r="X209" s="649"/>
      <c r="Y209" s="649"/>
      <c r="Z209" s="649"/>
      <c r="AA209" s="649"/>
      <c r="AB209" s="649"/>
      <c r="AC209" s="649"/>
      <c r="AD209" s="649"/>
    </row>
    <row r="210" spans="1:30" s="268" customFormat="1">
      <c r="A210" s="649"/>
      <c r="B210" s="650"/>
      <c r="C210" s="650"/>
      <c r="D210" s="650"/>
      <c r="E210" s="650"/>
      <c r="F210" s="650"/>
      <c r="G210" s="650"/>
      <c r="H210" s="650"/>
      <c r="I210" s="650"/>
      <c r="J210" s="650"/>
      <c r="K210" s="650"/>
      <c r="L210" s="650"/>
      <c r="M210" s="650"/>
      <c r="N210" s="650"/>
      <c r="O210" s="650"/>
      <c r="P210" s="650"/>
      <c r="Q210" s="649"/>
      <c r="R210" s="649"/>
      <c r="S210" s="649"/>
      <c r="T210" s="649"/>
      <c r="U210" s="649"/>
      <c r="V210" s="649"/>
      <c r="W210" s="649"/>
      <c r="X210" s="649"/>
      <c r="Y210" s="649"/>
      <c r="Z210" s="649"/>
      <c r="AA210" s="649"/>
      <c r="AB210" s="649"/>
      <c r="AC210" s="649"/>
      <c r="AD210" s="649"/>
    </row>
    <row r="211" spans="1:30" s="268" customFormat="1">
      <c r="A211" s="649"/>
      <c r="B211" s="650"/>
      <c r="C211" s="650"/>
      <c r="D211" s="650"/>
      <c r="E211" s="650"/>
      <c r="F211" s="650"/>
      <c r="G211" s="650"/>
      <c r="H211" s="650"/>
      <c r="I211" s="650"/>
      <c r="J211" s="650"/>
      <c r="K211" s="650"/>
      <c r="L211" s="650"/>
      <c r="M211" s="650"/>
      <c r="N211" s="650"/>
      <c r="O211" s="650"/>
      <c r="P211" s="650"/>
      <c r="Q211" s="649"/>
      <c r="R211" s="649"/>
      <c r="S211" s="649"/>
      <c r="T211" s="649"/>
      <c r="U211" s="649"/>
      <c r="V211" s="649"/>
      <c r="W211" s="649"/>
      <c r="X211" s="649"/>
      <c r="Y211" s="649"/>
      <c r="Z211" s="649"/>
      <c r="AA211" s="649"/>
      <c r="AB211" s="649"/>
      <c r="AC211" s="649"/>
      <c r="AD211" s="649"/>
    </row>
    <row r="212" spans="1:30" s="268" customFormat="1">
      <c r="A212" s="649"/>
      <c r="B212" s="650"/>
      <c r="C212" s="650"/>
      <c r="D212" s="650"/>
      <c r="E212" s="650"/>
      <c r="F212" s="650"/>
      <c r="G212" s="650"/>
      <c r="H212" s="650"/>
      <c r="I212" s="650"/>
      <c r="J212" s="650"/>
      <c r="K212" s="650"/>
      <c r="L212" s="650"/>
      <c r="M212" s="650"/>
      <c r="N212" s="650"/>
      <c r="O212" s="650"/>
      <c r="P212" s="650"/>
      <c r="Q212" s="649"/>
      <c r="R212" s="649"/>
      <c r="S212" s="649"/>
      <c r="T212" s="649"/>
      <c r="U212" s="649"/>
      <c r="V212" s="649"/>
      <c r="W212" s="649"/>
      <c r="X212" s="649"/>
      <c r="Y212" s="649"/>
      <c r="Z212" s="649"/>
      <c r="AA212" s="649"/>
      <c r="AB212" s="649"/>
      <c r="AC212" s="649"/>
      <c r="AD212" s="649"/>
    </row>
    <row r="213" spans="1:30" s="268" customFormat="1">
      <c r="A213" s="649"/>
      <c r="B213" s="650"/>
      <c r="C213" s="650"/>
      <c r="D213" s="650"/>
      <c r="E213" s="650"/>
      <c r="F213" s="650"/>
      <c r="G213" s="650"/>
      <c r="H213" s="650"/>
      <c r="I213" s="650"/>
      <c r="J213" s="650"/>
      <c r="K213" s="650"/>
      <c r="L213" s="650"/>
      <c r="M213" s="650"/>
      <c r="N213" s="650"/>
      <c r="O213" s="650"/>
      <c r="P213" s="650"/>
      <c r="Q213" s="649"/>
      <c r="R213" s="649"/>
      <c r="S213" s="649"/>
      <c r="T213" s="649"/>
      <c r="U213" s="649"/>
      <c r="V213" s="649"/>
      <c r="W213" s="649"/>
      <c r="X213" s="649"/>
      <c r="Y213" s="649"/>
      <c r="Z213" s="649"/>
      <c r="AA213" s="649"/>
      <c r="AB213" s="649"/>
      <c r="AC213" s="649"/>
      <c r="AD213" s="649"/>
    </row>
    <row r="214" spans="1:30" s="268" customFormat="1">
      <c r="A214" s="649"/>
      <c r="B214" s="650"/>
      <c r="C214" s="650"/>
      <c r="D214" s="650"/>
      <c r="E214" s="650"/>
      <c r="F214" s="650"/>
      <c r="G214" s="650"/>
      <c r="H214" s="650"/>
      <c r="I214" s="650"/>
      <c r="J214" s="650"/>
      <c r="K214" s="650"/>
      <c r="L214" s="650"/>
      <c r="M214" s="650"/>
      <c r="N214" s="650"/>
      <c r="O214" s="650"/>
      <c r="P214" s="650"/>
      <c r="Q214" s="649"/>
      <c r="R214" s="649"/>
      <c r="S214" s="649"/>
      <c r="T214" s="649"/>
      <c r="U214" s="649"/>
      <c r="V214" s="649"/>
      <c r="W214" s="649"/>
      <c r="X214" s="649"/>
      <c r="Y214" s="649"/>
      <c r="Z214" s="649"/>
      <c r="AA214" s="649"/>
      <c r="AB214" s="649"/>
      <c r="AC214" s="649"/>
      <c r="AD214" s="649"/>
    </row>
    <row r="215" spans="1:30" s="268" customFormat="1">
      <c r="A215" s="649"/>
      <c r="B215" s="650"/>
      <c r="C215" s="650"/>
      <c r="D215" s="650"/>
      <c r="E215" s="650"/>
      <c r="F215" s="650"/>
      <c r="G215" s="650"/>
      <c r="H215" s="650"/>
      <c r="I215" s="650"/>
      <c r="J215" s="650"/>
      <c r="K215" s="650"/>
      <c r="L215" s="650"/>
      <c r="M215" s="650"/>
      <c r="N215" s="650"/>
      <c r="O215" s="650"/>
      <c r="P215" s="650"/>
      <c r="Q215" s="649"/>
      <c r="R215" s="649"/>
      <c r="S215" s="649"/>
      <c r="T215" s="649"/>
      <c r="U215" s="649"/>
      <c r="V215" s="649"/>
      <c r="W215" s="649"/>
      <c r="X215" s="649"/>
      <c r="Y215" s="649"/>
      <c r="Z215" s="649"/>
      <c r="AA215" s="649"/>
      <c r="AB215" s="649"/>
      <c r="AC215" s="649"/>
      <c r="AD215" s="649"/>
    </row>
    <row r="216" spans="1:30" s="268" customFormat="1">
      <c r="A216" s="649"/>
      <c r="B216" s="650"/>
      <c r="C216" s="650"/>
      <c r="D216" s="650"/>
      <c r="E216" s="650"/>
      <c r="F216" s="650"/>
      <c r="G216" s="650"/>
      <c r="H216" s="650"/>
      <c r="I216" s="650"/>
      <c r="J216" s="650"/>
      <c r="K216" s="650"/>
      <c r="L216" s="650"/>
      <c r="M216" s="650"/>
      <c r="N216" s="650"/>
      <c r="O216" s="650"/>
      <c r="P216" s="650"/>
      <c r="Q216" s="649"/>
      <c r="R216" s="649"/>
      <c r="S216" s="649"/>
      <c r="T216" s="649"/>
      <c r="U216" s="649"/>
      <c r="V216" s="649"/>
      <c r="W216" s="649"/>
      <c r="X216" s="649"/>
      <c r="Y216" s="649"/>
      <c r="Z216" s="649"/>
      <c r="AA216" s="649"/>
      <c r="AB216" s="649"/>
      <c r="AC216" s="649"/>
      <c r="AD216" s="649"/>
    </row>
    <row r="217" spans="1:30" s="268" customFormat="1">
      <c r="A217" s="649"/>
      <c r="B217" s="650"/>
      <c r="C217" s="650"/>
      <c r="D217" s="650"/>
      <c r="E217" s="650"/>
      <c r="F217" s="650"/>
      <c r="G217" s="650"/>
      <c r="H217" s="650"/>
      <c r="I217" s="650"/>
      <c r="J217" s="650"/>
      <c r="K217" s="650"/>
      <c r="L217" s="650"/>
      <c r="M217" s="650"/>
      <c r="N217" s="650"/>
      <c r="O217" s="650"/>
      <c r="P217" s="650"/>
      <c r="Q217" s="649"/>
      <c r="R217" s="649"/>
      <c r="S217" s="649"/>
      <c r="T217" s="649"/>
      <c r="U217" s="649"/>
      <c r="V217" s="649"/>
      <c r="W217" s="649"/>
      <c r="X217" s="649"/>
      <c r="Y217" s="649"/>
      <c r="Z217" s="649"/>
      <c r="AA217" s="649"/>
      <c r="AB217" s="649"/>
      <c r="AC217" s="649"/>
      <c r="AD217" s="649"/>
    </row>
    <row r="218" spans="1:30" s="268" customFormat="1">
      <c r="A218" s="649"/>
      <c r="B218" s="650"/>
      <c r="C218" s="650"/>
      <c r="D218" s="650"/>
      <c r="E218" s="650"/>
      <c r="F218" s="650"/>
      <c r="G218" s="650"/>
      <c r="H218" s="650"/>
      <c r="I218" s="650"/>
      <c r="J218" s="650"/>
      <c r="K218" s="650"/>
      <c r="L218" s="650"/>
      <c r="M218" s="650"/>
      <c r="N218" s="650"/>
      <c r="O218" s="650"/>
      <c r="P218" s="650"/>
      <c r="Q218" s="649"/>
      <c r="R218" s="649"/>
      <c r="S218" s="649"/>
      <c r="T218" s="649"/>
      <c r="U218" s="649"/>
      <c r="V218" s="649"/>
      <c r="W218" s="649"/>
      <c r="X218" s="649"/>
      <c r="Y218" s="649"/>
      <c r="Z218" s="649"/>
      <c r="AA218" s="649"/>
      <c r="AB218" s="649"/>
      <c r="AC218" s="649"/>
      <c r="AD218" s="649"/>
    </row>
    <row r="219" spans="1:30" s="268" customFormat="1">
      <c r="A219" s="649"/>
      <c r="B219" s="650"/>
      <c r="C219" s="650"/>
      <c r="D219" s="650"/>
      <c r="E219" s="650"/>
      <c r="F219" s="650"/>
      <c r="G219" s="650"/>
      <c r="H219" s="650"/>
      <c r="I219" s="650"/>
      <c r="J219" s="650"/>
      <c r="K219" s="650"/>
      <c r="L219" s="650"/>
      <c r="M219" s="650"/>
      <c r="N219" s="650"/>
      <c r="O219" s="650"/>
      <c r="P219" s="650"/>
      <c r="Q219" s="649"/>
      <c r="R219" s="649"/>
      <c r="S219" s="649"/>
      <c r="T219" s="649"/>
      <c r="U219" s="649"/>
      <c r="V219" s="649"/>
      <c r="W219" s="649"/>
      <c r="X219" s="649"/>
      <c r="Y219" s="649"/>
      <c r="Z219" s="649"/>
      <c r="AA219" s="649"/>
      <c r="AB219" s="649"/>
      <c r="AC219" s="649"/>
      <c r="AD219" s="649"/>
    </row>
    <row r="220" spans="1:30" s="268" customFormat="1">
      <c r="A220" s="649"/>
      <c r="B220" s="650"/>
      <c r="C220" s="650"/>
      <c r="D220" s="650"/>
      <c r="E220" s="650"/>
      <c r="F220" s="650"/>
      <c r="G220" s="650"/>
      <c r="H220" s="650"/>
      <c r="I220" s="650"/>
      <c r="J220" s="650"/>
      <c r="K220" s="650"/>
      <c r="L220" s="650"/>
      <c r="M220" s="650"/>
      <c r="N220" s="650"/>
      <c r="O220" s="650"/>
      <c r="P220" s="650"/>
      <c r="Q220" s="649"/>
      <c r="R220" s="649"/>
      <c r="S220" s="649"/>
      <c r="T220" s="649"/>
      <c r="U220" s="649"/>
      <c r="V220" s="649"/>
      <c r="W220" s="649"/>
      <c r="X220" s="649"/>
      <c r="Y220" s="649"/>
      <c r="Z220" s="649"/>
      <c r="AA220" s="649"/>
      <c r="AB220" s="649"/>
      <c r="AC220" s="649"/>
      <c r="AD220" s="649"/>
    </row>
    <row r="221" spans="1:30" s="268" customFormat="1">
      <c r="A221" s="649"/>
      <c r="B221" s="650"/>
      <c r="C221" s="650"/>
      <c r="D221" s="650"/>
      <c r="E221" s="650"/>
      <c r="F221" s="650"/>
      <c r="G221" s="650"/>
      <c r="H221" s="650"/>
      <c r="I221" s="650"/>
      <c r="J221" s="650"/>
      <c r="K221" s="650"/>
      <c r="L221" s="650"/>
      <c r="M221" s="650"/>
      <c r="N221" s="650"/>
      <c r="O221" s="650"/>
      <c r="P221" s="650"/>
      <c r="Q221" s="649"/>
      <c r="R221" s="649"/>
      <c r="S221" s="649"/>
      <c r="T221" s="649"/>
      <c r="U221" s="649"/>
      <c r="V221" s="649"/>
      <c r="W221" s="649"/>
      <c r="X221" s="649"/>
      <c r="Y221" s="649"/>
      <c r="Z221" s="649"/>
      <c r="AA221" s="649"/>
      <c r="AB221" s="649"/>
      <c r="AC221" s="649"/>
      <c r="AD221" s="649"/>
    </row>
    <row r="222" spans="1:30" s="268" customFormat="1">
      <c r="A222" s="649"/>
      <c r="B222" s="650"/>
      <c r="C222" s="650"/>
      <c r="D222" s="650"/>
      <c r="E222" s="650"/>
      <c r="F222" s="650"/>
      <c r="G222" s="650"/>
      <c r="H222" s="650"/>
      <c r="I222" s="650"/>
      <c r="J222" s="650"/>
      <c r="K222" s="650"/>
      <c r="L222" s="650"/>
      <c r="M222" s="650"/>
      <c r="N222" s="650"/>
      <c r="O222" s="650"/>
      <c r="P222" s="650"/>
      <c r="Q222" s="649"/>
      <c r="R222" s="649"/>
      <c r="S222" s="649"/>
      <c r="T222" s="649"/>
      <c r="U222" s="649"/>
      <c r="V222" s="649"/>
      <c r="W222" s="649"/>
      <c r="X222" s="649"/>
      <c r="Y222" s="649"/>
      <c r="Z222" s="649"/>
      <c r="AA222" s="649"/>
      <c r="AB222" s="649"/>
      <c r="AC222" s="649"/>
      <c r="AD222" s="649"/>
    </row>
    <row r="223" spans="1:30" s="268" customFormat="1">
      <c r="A223" s="649"/>
      <c r="B223" s="650"/>
      <c r="C223" s="650"/>
      <c r="D223" s="650"/>
      <c r="E223" s="650"/>
      <c r="F223" s="650"/>
      <c r="G223" s="650"/>
      <c r="H223" s="650"/>
      <c r="I223" s="650"/>
      <c r="J223" s="650"/>
      <c r="K223" s="650"/>
      <c r="L223" s="650"/>
      <c r="M223" s="650"/>
      <c r="N223" s="650"/>
      <c r="O223" s="650"/>
      <c r="P223" s="650"/>
      <c r="Q223" s="649"/>
      <c r="R223" s="649"/>
      <c r="S223" s="649"/>
      <c r="T223" s="649"/>
      <c r="U223" s="649"/>
      <c r="V223" s="649"/>
      <c r="W223" s="649"/>
      <c r="X223" s="649"/>
      <c r="Y223" s="649"/>
      <c r="Z223" s="649"/>
      <c r="AA223" s="649"/>
      <c r="AB223" s="649"/>
      <c r="AC223" s="649"/>
      <c r="AD223" s="649"/>
    </row>
    <row r="224" spans="1:30" s="268" customFormat="1">
      <c r="A224" s="649"/>
      <c r="B224" s="650"/>
      <c r="C224" s="650"/>
      <c r="D224" s="650"/>
      <c r="E224" s="650"/>
      <c r="F224" s="650"/>
      <c r="G224" s="650"/>
      <c r="H224" s="650"/>
      <c r="I224" s="650"/>
      <c r="J224" s="650"/>
      <c r="K224" s="650"/>
      <c r="L224" s="650"/>
      <c r="M224" s="650"/>
      <c r="N224" s="650"/>
      <c r="O224" s="650"/>
      <c r="P224" s="650"/>
      <c r="Q224" s="649"/>
      <c r="R224" s="649"/>
      <c r="S224" s="649"/>
      <c r="T224" s="649"/>
      <c r="U224" s="649"/>
      <c r="V224" s="649"/>
      <c r="W224" s="649"/>
      <c r="X224" s="649"/>
      <c r="Y224" s="649"/>
      <c r="Z224" s="649"/>
      <c r="AA224" s="649"/>
      <c r="AB224" s="649"/>
      <c r="AC224" s="649"/>
      <c r="AD224" s="649"/>
    </row>
    <row r="225" spans="1:30" s="268" customFormat="1">
      <c r="A225" s="649"/>
      <c r="B225" s="650"/>
      <c r="C225" s="650"/>
      <c r="D225" s="650"/>
      <c r="E225" s="650"/>
      <c r="F225" s="650"/>
      <c r="G225" s="650"/>
      <c r="H225" s="650"/>
      <c r="I225" s="650"/>
      <c r="J225" s="650"/>
      <c r="K225" s="650"/>
      <c r="L225" s="650"/>
      <c r="M225" s="650"/>
      <c r="N225" s="650"/>
      <c r="O225" s="650"/>
      <c r="P225" s="650"/>
      <c r="Q225" s="649"/>
      <c r="R225" s="649"/>
      <c r="S225" s="649"/>
      <c r="T225" s="649"/>
      <c r="U225" s="649"/>
      <c r="V225" s="649"/>
      <c r="W225" s="649"/>
      <c r="X225" s="649"/>
      <c r="Y225" s="649"/>
      <c r="Z225" s="649"/>
      <c r="AA225" s="649"/>
      <c r="AB225" s="649"/>
      <c r="AC225" s="649"/>
      <c r="AD225" s="649"/>
    </row>
    <row r="226" spans="1:30" s="268" customFormat="1">
      <c r="A226" s="649"/>
      <c r="B226" s="650"/>
      <c r="C226" s="650"/>
      <c r="D226" s="650"/>
      <c r="E226" s="650"/>
      <c r="F226" s="650"/>
      <c r="G226" s="650"/>
      <c r="H226" s="650"/>
      <c r="I226" s="650"/>
      <c r="J226" s="650"/>
      <c r="K226" s="650"/>
      <c r="L226" s="650"/>
      <c r="M226" s="650"/>
      <c r="N226" s="650"/>
      <c r="O226" s="650"/>
      <c r="P226" s="650"/>
      <c r="Q226" s="649"/>
      <c r="R226" s="649"/>
      <c r="S226" s="649"/>
      <c r="T226" s="649"/>
      <c r="U226" s="649"/>
      <c r="V226" s="649"/>
      <c r="W226" s="649"/>
      <c r="X226" s="649"/>
      <c r="Y226" s="649"/>
      <c r="Z226" s="649"/>
      <c r="AA226" s="649"/>
      <c r="AB226" s="649"/>
      <c r="AC226" s="649"/>
      <c r="AD226" s="649"/>
    </row>
    <row r="227" spans="1:30" s="268" customFormat="1">
      <c r="A227" s="649"/>
      <c r="B227" s="650"/>
      <c r="C227" s="650"/>
      <c r="D227" s="650"/>
      <c r="E227" s="650"/>
      <c r="F227" s="650"/>
      <c r="G227" s="650"/>
      <c r="H227" s="650"/>
      <c r="I227" s="650"/>
      <c r="J227" s="650"/>
      <c r="K227" s="650"/>
      <c r="L227" s="650"/>
      <c r="M227" s="650"/>
      <c r="N227" s="650"/>
      <c r="O227" s="650"/>
      <c r="P227" s="650"/>
      <c r="Q227" s="649"/>
      <c r="R227" s="649"/>
      <c r="S227" s="649"/>
      <c r="T227" s="649"/>
      <c r="U227" s="649"/>
      <c r="V227" s="649"/>
      <c r="W227" s="649"/>
      <c r="X227" s="649"/>
      <c r="Y227" s="649"/>
      <c r="Z227" s="649"/>
      <c r="AA227" s="649"/>
      <c r="AB227" s="649"/>
      <c r="AC227" s="649"/>
      <c r="AD227" s="649"/>
    </row>
    <row r="228" spans="1:30" s="268" customFormat="1">
      <c r="A228" s="649"/>
      <c r="B228" s="650"/>
      <c r="C228" s="650"/>
      <c r="D228" s="650"/>
      <c r="E228" s="650"/>
      <c r="F228" s="650"/>
      <c r="G228" s="650"/>
      <c r="H228" s="650"/>
      <c r="I228" s="650"/>
      <c r="J228" s="650"/>
      <c r="K228" s="650"/>
      <c r="L228" s="650"/>
      <c r="M228" s="650"/>
      <c r="N228" s="650"/>
      <c r="O228" s="650"/>
      <c r="P228" s="650"/>
      <c r="Q228" s="649"/>
      <c r="R228" s="649"/>
      <c r="S228" s="649"/>
      <c r="T228" s="649"/>
      <c r="U228" s="649"/>
      <c r="V228" s="649"/>
      <c r="W228" s="649"/>
      <c r="X228" s="649"/>
      <c r="Y228" s="649"/>
      <c r="Z228" s="649"/>
      <c r="AA228" s="649"/>
      <c r="AB228" s="649"/>
      <c r="AC228" s="649"/>
      <c r="AD228" s="649"/>
    </row>
    <row r="229" spans="1:30" s="268" customFormat="1">
      <c r="A229" s="649"/>
      <c r="B229" s="650"/>
      <c r="C229" s="650"/>
      <c r="D229" s="650"/>
      <c r="E229" s="650"/>
      <c r="F229" s="650"/>
      <c r="G229" s="650"/>
      <c r="H229" s="650"/>
      <c r="I229" s="650"/>
      <c r="J229" s="650"/>
      <c r="K229" s="650"/>
      <c r="L229" s="650"/>
      <c r="M229" s="650"/>
      <c r="N229" s="650"/>
      <c r="O229" s="650"/>
      <c r="P229" s="650"/>
      <c r="Q229" s="649"/>
      <c r="R229" s="649"/>
      <c r="S229" s="649"/>
      <c r="T229" s="649"/>
      <c r="U229" s="649"/>
      <c r="V229" s="649"/>
      <c r="W229" s="649"/>
      <c r="X229" s="649"/>
      <c r="Y229" s="649"/>
      <c r="Z229" s="649"/>
      <c r="AA229" s="649"/>
      <c r="AB229" s="649"/>
      <c r="AC229" s="649"/>
      <c r="AD229" s="649"/>
    </row>
    <row r="230" spans="1:30" s="268" customFormat="1">
      <c r="A230" s="649"/>
      <c r="B230" s="650"/>
      <c r="C230" s="650"/>
      <c r="D230" s="650"/>
      <c r="E230" s="650"/>
      <c r="F230" s="650"/>
      <c r="G230" s="650"/>
      <c r="H230" s="650"/>
      <c r="I230" s="650"/>
      <c r="J230" s="650"/>
      <c r="K230" s="650"/>
      <c r="L230" s="650"/>
      <c r="M230" s="650"/>
      <c r="N230" s="650"/>
      <c r="O230" s="650"/>
      <c r="P230" s="650"/>
      <c r="Q230" s="649"/>
      <c r="R230" s="649"/>
      <c r="S230" s="649"/>
      <c r="T230" s="649"/>
      <c r="U230" s="649"/>
      <c r="V230" s="649"/>
      <c r="W230" s="649"/>
      <c r="X230" s="649"/>
      <c r="Y230" s="649"/>
      <c r="Z230" s="649"/>
      <c r="AA230" s="649"/>
      <c r="AB230" s="649"/>
      <c r="AC230" s="649"/>
      <c r="AD230" s="649"/>
    </row>
    <row r="231" spans="1:30" s="268" customFormat="1">
      <c r="A231" s="649"/>
      <c r="B231" s="650"/>
      <c r="C231" s="650"/>
      <c r="D231" s="650"/>
      <c r="E231" s="650"/>
      <c r="F231" s="650"/>
      <c r="G231" s="650"/>
      <c r="H231" s="650"/>
      <c r="I231" s="650"/>
      <c r="J231" s="650"/>
      <c r="K231" s="650"/>
      <c r="L231" s="650"/>
      <c r="M231" s="650"/>
      <c r="N231" s="650"/>
      <c r="O231" s="650"/>
      <c r="P231" s="650"/>
      <c r="Q231" s="649"/>
      <c r="R231" s="649"/>
      <c r="S231" s="649"/>
      <c r="T231" s="649"/>
      <c r="U231" s="649"/>
      <c r="V231" s="649"/>
      <c r="W231" s="649"/>
      <c r="X231" s="649"/>
      <c r="Y231" s="649"/>
      <c r="Z231" s="649"/>
      <c r="AA231" s="649"/>
      <c r="AB231" s="649"/>
      <c r="AC231" s="649"/>
      <c r="AD231" s="649"/>
    </row>
    <row r="232" spans="1:30" s="268" customFormat="1">
      <c r="A232" s="649"/>
      <c r="B232" s="650"/>
      <c r="C232" s="650"/>
      <c r="D232" s="650"/>
      <c r="E232" s="650"/>
      <c r="F232" s="650"/>
      <c r="G232" s="650"/>
      <c r="H232" s="650"/>
      <c r="I232" s="650"/>
      <c r="J232" s="650"/>
      <c r="K232" s="650"/>
      <c r="L232" s="650"/>
      <c r="M232" s="650"/>
      <c r="N232" s="650"/>
      <c r="O232" s="650"/>
      <c r="P232" s="650"/>
      <c r="Q232" s="649"/>
      <c r="R232" s="649"/>
      <c r="S232" s="649"/>
      <c r="T232" s="649"/>
      <c r="U232" s="649"/>
      <c r="V232" s="649"/>
      <c r="W232" s="649"/>
      <c r="X232" s="649"/>
      <c r="Y232" s="649"/>
      <c r="Z232" s="649"/>
      <c r="AA232" s="649"/>
      <c r="AB232" s="649"/>
      <c r="AC232" s="649"/>
      <c r="AD232" s="649"/>
    </row>
    <row r="233" spans="1:30" s="268" customFormat="1">
      <c r="A233" s="649"/>
      <c r="B233" s="650"/>
      <c r="C233" s="650"/>
      <c r="D233" s="650"/>
      <c r="E233" s="650"/>
      <c r="F233" s="650"/>
      <c r="G233" s="650"/>
      <c r="H233" s="650"/>
      <c r="I233" s="650"/>
      <c r="J233" s="650"/>
      <c r="K233" s="650"/>
      <c r="L233" s="650"/>
      <c r="M233" s="650"/>
      <c r="N233" s="650"/>
      <c r="O233" s="650"/>
      <c r="P233" s="650"/>
      <c r="Q233" s="649"/>
      <c r="R233" s="649"/>
      <c r="S233" s="649"/>
      <c r="T233" s="649"/>
      <c r="U233" s="649"/>
      <c r="V233" s="649"/>
      <c r="W233" s="649"/>
      <c r="X233" s="649"/>
      <c r="Y233" s="649"/>
      <c r="Z233" s="649"/>
      <c r="AA233" s="649"/>
      <c r="AB233" s="649"/>
      <c r="AC233" s="649"/>
      <c r="AD233" s="649"/>
    </row>
    <row r="234" spans="1:30" s="268" customFormat="1">
      <c r="A234" s="649"/>
      <c r="B234" s="650"/>
      <c r="C234" s="650"/>
      <c r="D234" s="650"/>
      <c r="E234" s="650"/>
      <c r="F234" s="650"/>
      <c r="G234" s="650"/>
      <c r="H234" s="650"/>
      <c r="I234" s="650"/>
      <c r="J234" s="650"/>
      <c r="K234" s="650"/>
      <c r="L234" s="650"/>
      <c r="M234" s="650"/>
      <c r="N234" s="650"/>
      <c r="O234" s="650"/>
      <c r="P234" s="650"/>
      <c r="Q234" s="649"/>
      <c r="R234" s="649"/>
      <c r="S234" s="649"/>
      <c r="T234" s="649"/>
      <c r="U234" s="649"/>
      <c r="V234" s="649"/>
      <c r="W234" s="649"/>
      <c r="X234" s="649"/>
      <c r="Y234" s="649"/>
      <c r="Z234" s="649"/>
      <c r="AA234" s="649"/>
      <c r="AB234" s="649"/>
      <c r="AC234" s="649"/>
      <c r="AD234" s="649"/>
    </row>
    <row r="235" spans="1:30" s="268" customFormat="1">
      <c r="A235" s="649"/>
      <c r="B235" s="650"/>
      <c r="C235" s="650"/>
      <c r="D235" s="650"/>
      <c r="E235" s="650"/>
      <c r="F235" s="650"/>
      <c r="G235" s="650"/>
      <c r="H235" s="650"/>
      <c r="I235" s="650"/>
      <c r="J235" s="650"/>
      <c r="K235" s="650"/>
      <c r="L235" s="650"/>
      <c r="M235" s="650"/>
      <c r="N235" s="650"/>
      <c r="O235" s="650"/>
      <c r="P235" s="650"/>
      <c r="Q235" s="649"/>
      <c r="R235" s="649"/>
      <c r="S235" s="649"/>
      <c r="T235" s="649"/>
      <c r="U235" s="649"/>
      <c r="V235" s="649"/>
      <c r="W235" s="649"/>
      <c r="X235" s="649"/>
      <c r="Y235" s="649"/>
      <c r="Z235" s="649"/>
      <c r="AA235" s="649"/>
      <c r="AB235" s="649"/>
      <c r="AC235" s="649"/>
      <c r="AD235" s="649"/>
    </row>
    <row r="236" spans="1:30" s="268" customFormat="1">
      <c r="A236" s="649"/>
      <c r="B236" s="650"/>
      <c r="C236" s="650"/>
      <c r="D236" s="650"/>
      <c r="E236" s="650"/>
      <c r="F236" s="650"/>
      <c r="G236" s="650"/>
      <c r="H236" s="650"/>
      <c r="I236" s="650"/>
      <c r="J236" s="650"/>
      <c r="K236" s="650"/>
      <c r="L236" s="650"/>
      <c r="M236" s="650"/>
      <c r="N236" s="650"/>
      <c r="O236" s="650"/>
      <c r="P236" s="650"/>
      <c r="Q236" s="649"/>
      <c r="R236" s="649"/>
      <c r="S236" s="649"/>
      <c r="T236" s="649"/>
      <c r="U236" s="649"/>
      <c r="V236" s="649"/>
      <c r="W236" s="649"/>
      <c r="X236" s="649"/>
      <c r="Y236" s="649"/>
      <c r="Z236" s="649"/>
      <c r="AA236" s="649"/>
      <c r="AB236" s="649"/>
      <c r="AC236" s="649"/>
      <c r="AD236" s="649"/>
    </row>
    <row r="237" spans="1:30" s="268" customFormat="1">
      <c r="A237" s="649"/>
      <c r="B237" s="650"/>
      <c r="C237" s="650"/>
      <c r="D237" s="650"/>
      <c r="E237" s="650"/>
      <c r="F237" s="650"/>
      <c r="G237" s="650"/>
      <c r="H237" s="650"/>
      <c r="I237" s="650"/>
      <c r="J237" s="650"/>
      <c r="K237" s="650"/>
      <c r="L237" s="650"/>
      <c r="M237" s="650"/>
      <c r="N237" s="650"/>
      <c r="O237" s="650"/>
      <c r="P237" s="650"/>
      <c r="Q237" s="649"/>
      <c r="R237" s="649"/>
      <c r="S237" s="649"/>
      <c r="T237" s="649"/>
      <c r="U237" s="649"/>
      <c r="V237" s="649"/>
      <c r="W237" s="649"/>
      <c r="X237" s="649"/>
      <c r="Y237" s="649"/>
      <c r="Z237" s="649"/>
      <c r="AA237" s="649"/>
      <c r="AB237" s="649"/>
      <c r="AC237" s="649"/>
      <c r="AD237" s="649"/>
    </row>
    <row r="238" spans="1:30" s="268" customFormat="1">
      <c r="A238" s="649"/>
      <c r="B238" s="650"/>
      <c r="C238" s="650"/>
      <c r="D238" s="650"/>
      <c r="E238" s="650"/>
      <c r="F238" s="650"/>
      <c r="G238" s="650"/>
      <c r="H238" s="650"/>
      <c r="I238" s="650"/>
      <c r="J238" s="650"/>
      <c r="K238" s="650"/>
      <c r="L238" s="650"/>
      <c r="M238" s="650"/>
      <c r="N238" s="650"/>
      <c r="O238" s="650"/>
      <c r="P238" s="650"/>
      <c r="Q238" s="649"/>
      <c r="R238" s="649"/>
      <c r="S238" s="649"/>
      <c r="T238" s="649"/>
      <c r="U238" s="649"/>
      <c r="V238" s="649"/>
      <c r="W238" s="649"/>
      <c r="X238" s="649"/>
      <c r="Y238" s="649"/>
      <c r="Z238" s="649"/>
      <c r="AA238" s="649"/>
      <c r="AB238" s="649"/>
      <c r="AC238" s="649"/>
      <c r="AD238" s="649"/>
    </row>
    <row r="239" spans="1:30" s="268" customFormat="1">
      <c r="A239" s="649"/>
      <c r="B239" s="650"/>
      <c r="C239" s="650"/>
      <c r="D239" s="650"/>
      <c r="E239" s="650"/>
      <c r="F239" s="650"/>
      <c r="G239" s="650"/>
      <c r="H239" s="650"/>
      <c r="I239" s="650"/>
      <c r="J239" s="650"/>
      <c r="K239" s="650"/>
      <c r="L239" s="650"/>
      <c r="M239" s="650"/>
      <c r="N239" s="650"/>
      <c r="O239" s="650"/>
      <c r="P239" s="650"/>
      <c r="Q239" s="649"/>
      <c r="R239" s="649"/>
      <c r="S239" s="649"/>
      <c r="T239" s="649"/>
      <c r="U239" s="649"/>
      <c r="V239" s="649"/>
      <c r="W239" s="649"/>
      <c r="X239" s="649"/>
      <c r="Y239" s="649"/>
      <c r="Z239" s="649"/>
      <c r="AA239" s="649"/>
      <c r="AB239" s="649"/>
      <c r="AC239" s="649"/>
      <c r="AD239" s="649"/>
    </row>
    <row r="240" spans="1:30" s="268" customFormat="1">
      <c r="A240" s="649"/>
      <c r="B240" s="650"/>
      <c r="C240" s="650"/>
      <c r="D240" s="650"/>
      <c r="E240" s="650"/>
      <c r="F240" s="650"/>
      <c r="G240" s="650"/>
      <c r="H240" s="650"/>
      <c r="I240" s="650"/>
      <c r="J240" s="650"/>
      <c r="K240" s="650"/>
      <c r="L240" s="650"/>
      <c r="M240" s="650"/>
      <c r="N240" s="650"/>
      <c r="O240" s="650"/>
      <c r="P240" s="650"/>
      <c r="Q240" s="649"/>
      <c r="R240" s="649"/>
      <c r="S240" s="649"/>
      <c r="T240" s="649"/>
      <c r="U240" s="649"/>
      <c r="V240" s="649"/>
      <c r="W240" s="649"/>
      <c r="X240" s="649"/>
      <c r="Y240" s="649"/>
      <c r="Z240" s="649"/>
      <c r="AA240" s="649"/>
      <c r="AB240" s="649"/>
      <c r="AC240" s="649"/>
      <c r="AD240" s="649"/>
    </row>
    <row r="241" spans="1:30" s="268" customFormat="1">
      <c r="A241" s="649"/>
      <c r="B241" s="650"/>
      <c r="C241" s="650"/>
      <c r="D241" s="650"/>
      <c r="E241" s="650"/>
      <c r="F241" s="650"/>
      <c r="G241" s="650"/>
      <c r="H241" s="650"/>
      <c r="I241" s="650"/>
      <c r="J241" s="650"/>
      <c r="K241" s="650"/>
      <c r="L241" s="650"/>
      <c r="M241" s="650"/>
      <c r="N241" s="650"/>
      <c r="O241" s="650"/>
      <c r="P241" s="650"/>
      <c r="Q241" s="649"/>
      <c r="R241" s="649"/>
      <c r="S241" s="649"/>
      <c r="T241" s="649"/>
      <c r="U241" s="649"/>
      <c r="V241" s="649"/>
      <c r="W241" s="649"/>
      <c r="X241" s="649"/>
      <c r="Y241" s="649"/>
      <c r="Z241" s="649"/>
      <c r="AA241" s="649"/>
      <c r="AB241" s="649"/>
      <c r="AC241" s="649"/>
      <c r="AD241" s="649"/>
    </row>
    <row r="242" spans="1:30" s="268" customFormat="1">
      <c r="A242" s="649"/>
      <c r="B242" s="650"/>
      <c r="C242" s="650"/>
      <c r="D242" s="650"/>
      <c r="E242" s="650"/>
      <c r="F242" s="650"/>
      <c r="G242" s="650"/>
      <c r="H242" s="650"/>
      <c r="I242" s="650"/>
      <c r="J242" s="650"/>
      <c r="K242" s="650"/>
      <c r="L242" s="650"/>
      <c r="M242" s="650"/>
      <c r="N242" s="650"/>
      <c r="O242" s="650"/>
      <c r="P242" s="650"/>
      <c r="Q242" s="649"/>
      <c r="R242" s="649"/>
      <c r="S242" s="649"/>
      <c r="T242" s="649"/>
      <c r="U242" s="649"/>
      <c r="V242" s="649"/>
      <c r="W242" s="649"/>
      <c r="X242" s="649"/>
      <c r="Y242" s="649"/>
      <c r="Z242" s="649"/>
      <c r="AA242" s="649"/>
      <c r="AB242" s="649"/>
      <c r="AC242" s="649"/>
      <c r="AD242" s="649"/>
    </row>
    <row r="243" spans="1:30" s="268" customFormat="1">
      <c r="A243" s="649"/>
      <c r="B243" s="650"/>
      <c r="C243" s="650"/>
      <c r="D243" s="650"/>
      <c r="E243" s="650"/>
      <c r="F243" s="650"/>
      <c r="G243" s="650"/>
      <c r="H243" s="650"/>
      <c r="I243" s="650"/>
      <c r="J243" s="650"/>
      <c r="K243" s="650"/>
      <c r="L243" s="650"/>
      <c r="M243" s="650"/>
      <c r="N243" s="650"/>
      <c r="O243" s="650"/>
      <c r="P243" s="650"/>
      <c r="Q243" s="649"/>
      <c r="R243" s="649"/>
      <c r="S243" s="649"/>
      <c r="T243" s="649"/>
      <c r="U243" s="649"/>
      <c r="V243" s="649"/>
      <c r="W243" s="649"/>
      <c r="X243" s="649"/>
      <c r="Y243" s="649"/>
      <c r="Z243" s="649"/>
      <c r="AA243" s="649"/>
      <c r="AB243" s="649"/>
      <c r="AC243" s="649"/>
      <c r="AD243" s="649"/>
    </row>
    <row r="244" spans="1:30" s="268" customFormat="1">
      <c r="A244" s="649"/>
      <c r="B244" s="650"/>
      <c r="C244" s="650"/>
      <c r="D244" s="650"/>
      <c r="E244" s="650"/>
      <c r="F244" s="650"/>
      <c r="G244" s="650"/>
      <c r="H244" s="650"/>
      <c r="I244" s="650"/>
      <c r="J244" s="650"/>
      <c r="K244" s="650"/>
      <c r="L244" s="650"/>
      <c r="M244" s="650"/>
      <c r="N244" s="650"/>
      <c r="O244" s="650"/>
      <c r="P244" s="650"/>
      <c r="Q244" s="649"/>
      <c r="R244" s="649"/>
      <c r="S244" s="649"/>
      <c r="T244" s="649"/>
      <c r="U244" s="649"/>
      <c r="V244" s="649"/>
      <c r="W244" s="649"/>
      <c r="X244" s="649"/>
      <c r="Y244" s="649"/>
      <c r="Z244" s="649"/>
      <c r="AA244" s="649"/>
      <c r="AB244" s="649"/>
      <c r="AC244" s="649"/>
      <c r="AD244" s="649"/>
    </row>
    <row r="245" spans="1:30" s="268" customFormat="1">
      <c r="A245" s="649"/>
      <c r="B245" s="650"/>
      <c r="C245" s="650"/>
      <c r="D245" s="650"/>
      <c r="E245" s="650"/>
      <c r="F245" s="650"/>
      <c r="G245" s="650"/>
      <c r="H245" s="650"/>
      <c r="I245" s="650"/>
      <c r="J245" s="650"/>
      <c r="K245" s="650"/>
      <c r="L245" s="650"/>
      <c r="M245" s="650"/>
      <c r="N245" s="650"/>
      <c r="O245" s="650"/>
      <c r="P245" s="650"/>
      <c r="Q245" s="649"/>
      <c r="R245" s="649"/>
      <c r="S245" s="649"/>
      <c r="T245" s="649"/>
      <c r="U245" s="649"/>
      <c r="V245" s="649"/>
      <c r="W245" s="649"/>
      <c r="X245" s="649"/>
      <c r="Y245" s="649"/>
      <c r="Z245" s="649"/>
      <c r="AA245" s="649"/>
      <c r="AB245" s="649"/>
      <c r="AC245" s="649"/>
      <c r="AD245" s="649"/>
    </row>
    <row r="246" spans="1:30" s="268" customFormat="1">
      <c r="A246" s="649"/>
      <c r="B246" s="650"/>
      <c r="C246" s="650"/>
      <c r="D246" s="650"/>
      <c r="E246" s="650"/>
      <c r="F246" s="650"/>
      <c r="G246" s="650"/>
      <c r="H246" s="650"/>
      <c r="I246" s="650"/>
      <c r="J246" s="650"/>
      <c r="K246" s="650"/>
      <c r="L246" s="650"/>
      <c r="M246" s="650"/>
      <c r="N246" s="650"/>
      <c r="O246" s="650"/>
      <c r="P246" s="650"/>
      <c r="Q246" s="649"/>
      <c r="R246" s="649"/>
      <c r="S246" s="649"/>
      <c r="T246" s="649"/>
      <c r="U246" s="649"/>
      <c r="V246" s="649"/>
      <c r="W246" s="649"/>
      <c r="X246" s="649"/>
      <c r="Y246" s="649"/>
      <c r="Z246" s="649"/>
      <c r="AA246" s="649"/>
      <c r="AB246" s="649"/>
      <c r="AC246" s="649"/>
      <c r="AD246" s="649"/>
    </row>
    <row r="247" spans="1:30" s="268" customFormat="1">
      <c r="A247" s="649"/>
      <c r="B247" s="650"/>
      <c r="C247" s="650"/>
      <c r="D247" s="650"/>
      <c r="E247" s="650"/>
      <c r="F247" s="650"/>
      <c r="G247" s="650"/>
      <c r="H247" s="650"/>
      <c r="I247" s="650"/>
      <c r="J247" s="650"/>
      <c r="K247" s="650"/>
      <c r="L247" s="650"/>
      <c r="M247" s="650"/>
      <c r="N247" s="650"/>
      <c r="O247" s="650"/>
      <c r="P247" s="650"/>
      <c r="Q247" s="649"/>
      <c r="R247" s="649"/>
      <c r="S247" s="649"/>
      <c r="T247" s="649"/>
      <c r="U247" s="649"/>
      <c r="V247" s="649"/>
      <c r="W247" s="649"/>
      <c r="X247" s="649"/>
      <c r="Y247" s="649"/>
      <c r="Z247" s="649"/>
      <c r="AA247" s="649"/>
      <c r="AB247" s="649"/>
      <c r="AC247" s="649"/>
      <c r="AD247" s="649"/>
    </row>
    <row r="248" spans="1:30" s="268" customFormat="1">
      <c r="A248" s="649"/>
      <c r="B248" s="650"/>
      <c r="C248" s="650"/>
      <c r="D248" s="650"/>
      <c r="E248" s="650"/>
      <c r="F248" s="650"/>
      <c r="G248" s="650"/>
      <c r="H248" s="650"/>
      <c r="I248" s="650"/>
      <c r="J248" s="650"/>
      <c r="K248" s="650"/>
      <c r="L248" s="650"/>
      <c r="M248" s="650"/>
      <c r="N248" s="650"/>
      <c r="O248" s="650"/>
      <c r="P248" s="650"/>
      <c r="Q248" s="649"/>
      <c r="R248" s="649"/>
      <c r="S248" s="649"/>
      <c r="T248" s="649"/>
      <c r="U248" s="649"/>
      <c r="V248" s="649"/>
      <c r="W248" s="649"/>
      <c r="X248" s="649"/>
      <c r="Y248" s="649"/>
      <c r="Z248" s="649"/>
      <c r="AA248" s="649"/>
      <c r="AB248" s="649"/>
      <c r="AC248" s="649"/>
      <c r="AD248" s="649"/>
    </row>
    <row r="249" spans="1:30" s="268" customFormat="1">
      <c r="A249" s="649"/>
      <c r="B249" s="650"/>
      <c r="C249" s="650"/>
      <c r="D249" s="650"/>
      <c r="E249" s="650"/>
      <c r="F249" s="650"/>
      <c r="G249" s="650"/>
      <c r="H249" s="650"/>
      <c r="I249" s="650"/>
      <c r="J249" s="650"/>
      <c r="K249" s="650"/>
      <c r="L249" s="650"/>
      <c r="M249" s="650"/>
      <c r="N249" s="650"/>
      <c r="O249" s="650"/>
      <c r="P249" s="650"/>
      <c r="Q249" s="649"/>
      <c r="R249" s="649"/>
      <c r="S249" s="649"/>
      <c r="T249" s="649"/>
      <c r="U249" s="649"/>
      <c r="V249" s="649"/>
      <c r="W249" s="649"/>
      <c r="X249" s="649"/>
      <c r="Y249" s="649"/>
      <c r="Z249" s="649"/>
      <c r="AA249" s="649"/>
      <c r="AB249" s="649"/>
      <c r="AC249" s="649"/>
      <c r="AD249" s="649"/>
    </row>
    <row r="250" spans="1:30" s="268" customFormat="1">
      <c r="A250" s="649"/>
      <c r="B250" s="650"/>
      <c r="C250" s="650"/>
      <c r="D250" s="650"/>
      <c r="E250" s="650"/>
      <c r="F250" s="650"/>
      <c r="G250" s="650"/>
      <c r="H250" s="650"/>
      <c r="I250" s="650"/>
      <c r="J250" s="650"/>
      <c r="K250" s="650"/>
      <c r="L250" s="650"/>
      <c r="M250" s="650"/>
      <c r="N250" s="650"/>
      <c r="O250" s="650"/>
      <c r="P250" s="650"/>
      <c r="Q250" s="649"/>
      <c r="R250" s="649"/>
      <c r="S250" s="649"/>
      <c r="T250" s="649"/>
      <c r="U250" s="649"/>
      <c r="V250" s="649"/>
      <c r="W250" s="649"/>
      <c r="X250" s="649"/>
      <c r="Y250" s="649"/>
      <c r="Z250" s="649"/>
      <c r="AA250" s="649"/>
      <c r="AB250" s="649"/>
      <c r="AC250" s="649"/>
      <c r="AD250" s="649"/>
    </row>
    <row r="251" spans="1:30" s="268" customFormat="1">
      <c r="A251" s="649"/>
      <c r="B251" s="650"/>
      <c r="C251" s="650"/>
      <c r="D251" s="650"/>
      <c r="E251" s="650"/>
      <c r="F251" s="650"/>
      <c r="G251" s="650"/>
      <c r="H251" s="650"/>
      <c r="I251" s="650"/>
      <c r="J251" s="650"/>
      <c r="K251" s="650"/>
      <c r="L251" s="650"/>
      <c r="M251" s="650"/>
      <c r="N251" s="650"/>
      <c r="O251" s="650"/>
      <c r="P251" s="650"/>
      <c r="Q251" s="649"/>
      <c r="R251" s="649"/>
      <c r="S251" s="649"/>
      <c r="T251" s="649"/>
      <c r="U251" s="649"/>
      <c r="V251" s="649"/>
      <c r="W251" s="649"/>
      <c r="X251" s="649"/>
      <c r="Y251" s="649"/>
      <c r="Z251" s="649"/>
      <c r="AA251" s="649"/>
      <c r="AB251" s="649"/>
      <c r="AC251" s="649"/>
      <c r="AD251" s="649"/>
    </row>
    <row r="252" spans="1:30" s="268" customFormat="1">
      <c r="A252" s="649"/>
      <c r="B252" s="650"/>
      <c r="C252" s="650"/>
      <c r="D252" s="650"/>
      <c r="E252" s="650"/>
      <c r="F252" s="650"/>
      <c r="G252" s="650"/>
      <c r="H252" s="650"/>
      <c r="I252" s="650"/>
      <c r="J252" s="650"/>
      <c r="K252" s="650"/>
      <c r="L252" s="650"/>
      <c r="M252" s="650"/>
      <c r="N252" s="650"/>
      <c r="O252" s="650"/>
      <c r="P252" s="650"/>
      <c r="Q252" s="649"/>
      <c r="R252" s="649"/>
      <c r="S252" s="649"/>
      <c r="T252" s="649"/>
      <c r="U252" s="649"/>
      <c r="V252" s="649"/>
      <c r="W252" s="649"/>
      <c r="X252" s="649"/>
      <c r="Y252" s="649"/>
      <c r="Z252" s="649"/>
      <c r="AA252" s="649"/>
      <c r="AB252" s="649"/>
      <c r="AC252" s="649"/>
      <c r="AD252" s="649"/>
    </row>
    <row r="253" spans="1:30" s="268" customFormat="1">
      <c r="A253" s="649"/>
      <c r="B253" s="650"/>
      <c r="C253" s="650"/>
      <c r="D253" s="650"/>
      <c r="E253" s="650"/>
      <c r="F253" s="650"/>
      <c r="G253" s="650"/>
      <c r="H253" s="650"/>
      <c r="I253" s="650"/>
      <c r="J253" s="650"/>
      <c r="K253" s="650"/>
      <c r="L253" s="650"/>
      <c r="M253" s="650"/>
      <c r="N253" s="650"/>
      <c r="O253" s="650"/>
      <c r="P253" s="650"/>
      <c r="Q253" s="649"/>
      <c r="R253" s="649"/>
      <c r="S253" s="649"/>
      <c r="T253" s="649"/>
      <c r="U253" s="649"/>
      <c r="V253" s="649"/>
      <c r="W253" s="649"/>
      <c r="X253" s="649"/>
      <c r="Y253" s="649"/>
      <c r="Z253" s="649"/>
      <c r="AA253" s="649"/>
      <c r="AB253" s="649"/>
      <c r="AC253" s="649"/>
      <c r="AD253" s="649"/>
    </row>
    <row r="254" spans="1:30" s="268" customFormat="1">
      <c r="A254" s="649"/>
      <c r="B254" s="650"/>
      <c r="C254" s="650"/>
      <c r="D254" s="650"/>
      <c r="E254" s="650"/>
      <c r="F254" s="650"/>
      <c r="G254" s="650"/>
      <c r="H254" s="650"/>
      <c r="I254" s="650"/>
      <c r="J254" s="650"/>
      <c r="K254" s="650"/>
      <c r="L254" s="650"/>
      <c r="M254" s="650"/>
      <c r="N254" s="650"/>
      <c r="O254" s="650"/>
      <c r="P254" s="650"/>
      <c r="Q254" s="649"/>
      <c r="R254" s="649"/>
      <c r="S254" s="649"/>
      <c r="T254" s="649"/>
      <c r="U254" s="649"/>
      <c r="V254" s="649"/>
      <c r="W254" s="649"/>
      <c r="X254" s="649"/>
      <c r="Y254" s="649"/>
      <c r="Z254" s="649"/>
      <c r="AA254" s="649"/>
      <c r="AB254" s="649"/>
      <c r="AC254" s="649"/>
      <c r="AD254" s="649"/>
    </row>
    <row r="255" spans="1:30" s="268" customFormat="1">
      <c r="A255" s="649"/>
      <c r="B255" s="650"/>
      <c r="C255" s="650"/>
      <c r="D255" s="650"/>
      <c r="E255" s="650"/>
      <c r="F255" s="650"/>
      <c r="G255" s="650"/>
      <c r="H255" s="650"/>
      <c r="I255" s="650"/>
      <c r="J255" s="650"/>
      <c r="K255" s="650"/>
      <c r="L255" s="650"/>
      <c r="M255" s="650"/>
      <c r="N255" s="650"/>
      <c r="O255" s="650"/>
      <c r="P255" s="650"/>
      <c r="Q255" s="649"/>
      <c r="R255" s="649"/>
      <c r="S255" s="649"/>
      <c r="T255" s="649"/>
      <c r="U255" s="649"/>
      <c r="V255" s="649"/>
      <c r="W255" s="649"/>
      <c r="X255" s="649"/>
      <c r="Y255" s="649"/>
      <c r="Z255" s="649"/>
      <c r="AA255" s="649"/>
      <c r="AB255" s="649"/>
      <c r="AC255" s="649"/>
      <c r="AD255" s="649"/>
    </row>
    <row r="256" spans="1:30" s="268" customFormat="1">
      <c r="A256" s="649"/>
      <c r="B256" s="650"/>
      <c r="C256" s="650"/>
      <c r="D256" s="650"/>
      <c r="E256" s="650"/>
      <c r="F256" s="650"/>
      <c r="G256" s="650"/>
      <c r="H256" s="650"/>
      <c r="I256" s="650"/>
      <c r="J256" s="650"/>
      <c r="K256" s="650"/>
      <c r="L256" s="650"/>
      <c r="M256" s="650"/>
      <c r="N256" s="650"/>
      <c r="O256" s="650"/>
      <c r="P256" s="650"/>
      <c r="Q256" s="649"/>
      <c r="R256" s="649"/>
      <c r="S256" s="649"/>
      <c r="T256" s="649"/>
      <c r="U256" s="649"/>
      <c r="V256" s="649"/>
      <c r="W256" s="649"/>
      <c r="X256" s="649"/>
      <c r="Y256" s="649"/>
      <c r="Z256" s="649"/>
      <c r="AA256" s="649"/>
      <c r="AB256" s="649"/>
      <c r="AC256" s="649"/>
      <c r="AD256" s="649"/>
    </row>
    <row r="257" spans="1:30" s="268" customFormat="1">
      <c r="A257" s="649"/>
      <c r="B257" s="650"/>
      <c r="C257" s="650"/>
      <c r="D257" s="650"/>
      <c r="E257" s="650"/>
      <c r="F257" s="650"/>
      <c r="G257" s="650"/>
      <c r="H257" s="650"/>
      <c r="I257" s="650"/>
      <c r="J257" s="650"/>
      <c r="K257" s="650"/>
      <c r="L257" s="650"/>
      <c r="M257" s="650"/>
      <c r="N257" s="650"/>
      <c r="O257" s="650"/>
      <c r="P257" s="650"/>
      <c r="Q257" s="649"/>
      <c r="R257" s="649"/>
      <c r="S257" s="649"/>
      <c r="T257" s="649"/>
      <c r="U257" s="649"/>
      <c r="V257" s="649"/>
      <c r="W257" s="649"/>
      <c r="X257" s="649"/>
      <c r="Y257" s="649"/>
      <c r="Z257" s="649"/>
      <c r="AA257" s="649"/>
      <c r="AB257" s="649"/>
      <c r="AC257" s="649"/>
      <c r="AD257" s="649"/>
    </row>
    <row r="258" spans="1:30" s="268" customFormat="1">
      <c r="A258" s="649"/>
      <c r="B258" s="650"/>
      <c r="C258" s="650"/>
      <c r="D258" s="650"/>
      <c r="E258" s="650"/>
      <c r="F258" s="650"/>
      <c r="G258" s="650"/>
      <c r="H258" s="650"/>
      <c r="I258" s="650"/>
      <c r="J258" s="650"/>
      <c r="K258" s="650"/>
      <c r="L258" s="650"/>
      <c r="M258" s="650"/>
      <c r="N258" s="650"/>
      <c r="O258" s="650"/>
      <c r="P258" s="650"/>
      <c r="Q258" s="649"/>
      <c r="R258" s="649"/>
      <c r="S258" s="649"/>
      <c r="T258" s="649"/>
      <c r="U258" s="649"/>
      <c r="V258" s="649"/>
      <c r="W258" s="649"/>
      <c r="X258" s="649"/>
      <c r="Y258" s="649"/>
      <c r="Z258" s="649"/>
      <c r="AA258" s="649"/>
      <c r="AB258" s="649"/>
      <c r="AC258" s="649"/>
      <c r="AD258" s="649"/>
    </row>
    <row r="259" spans="1:30" s="268" customFormat="1">
      <c r="A259" s="649"/>
      <c r="B259" s="650"/>
      <c r="C259" s="650"/>
      <c r="D259" s="650"/>
      <c r="E259" s="650"/>
      <c r="F259" s="650"/>
      <c r="G259" s="650"/>
      <c r="H259" s="650"/>
      <c r="I259" s="650"/>
      <c r="J259" s="650"/>
      <c r="K259" s="650"/>
      <c r="L259" s="650"/>
      <c r="M259" s="650"/>
      <c r="N259" s="650"/>
      <c r="O259" s="650"/>
      <c r="P259" s="650"/>
      <c r="Q259" s="649"/>
      <c r="R259" s="649"/>
      <c r="S259" s="649"/>
      <c r="T259" s="649"/>
      <c r="U259" s="649"/>
      <c r="V259" s="649"/>
      <c r="W259" s="649"/>
      <c r="X259" s="649"/>
      <c r="Y259" s="649"/>
      <c r="Z259" s="649"/>
      <c r="AA259" s="649"/>
      <c r="AB259" s="649"/>
      <c r="AC259" s="649"/>
      <c r="AD259" s="649"/>
    </row>
    <row r="260" spans="1:30" s="268" customFormat="1">
      <c r="A260" s="649"/>
      <c r="B260" s="650"/>
      <c r="C260" s="650"/>
      <c r="D260" s="650"/>
      <c r="E260" s="650"/>
      <c r="F260" s="650"/>
      <c r="G260" s="650"/>
      <c r="H260" s="650"/>
      <c r="I260" s="650"/>
      <c r="J260" s="650"/>
      <c r="K260" s="650"/>
      <c r="L260" s="650"/>
      <c r="M260" s="650"/>
      <c r="N260" s="650"/>
      <c r="O260" s="650"/>
      <c r="P260" s="650"/>
      <c r="Q260" s="649"/>
      <c r="R260" s="649"/>
      <c r="S260" s="649"/>
      <c r="T260" s="649"/>
      <c r="U260" s="649"/>
      <c r="V260" s="649"/>
      <c r="W260" s="649"/>
      <c r="X260" s="649"/>
      <c r="Y260" s="649"/>
      <c r="Z260" s="649"/>
      <c r="AA260" s="649"/>
      <c r="AB260" s="649"/>
      <c r="AC260" s="649"/>
      <c r="AD260" s="649"/>
    </row>
    <row r="261" spans="1:30" s="268" customFormat="1">
      <c r="A261" s="649"/>
      <c r="B261" s="650"/>
      <c r="C261" s="650"/>
      <c r="D261" s="650"/>
      <c r="E261" s="650"/>
      <c r="F261" s="650"/>
      <c r="G261" s="650"/>
      <c r="H261" s="650"/>
      <c r="I261" s="650"/>
      <c r="J261" s="650"/>
      <c r="K261" s="650"/>
      <c r="L261" s="650"/>
      <c r="M261" s="650"/>
      <c r="N261" s="650"/>
      <c r="O261" s="650"/>
      <c r="P261" s="650"/>
      <c r="Q261" s="649"/>
      <c r="R261" s="649"/>
      <c r="S261" s="649"/>
      <c r="T261" s="649"/>
      <c r="U261" s="649"/>
      <c r="V261" s="649"/>
      <c r="W261" s="649"/>
      <c r="X261" s="649"/>
      <c r="Y261" s="649"/>
      <c r="Z261" s="649"/>
      <c r="AA261" s="649"/>
      <c r="AB261" s="649"/>
      <c r="AC261" s="649"/>
      <c r="AD261" s="649"/>
    </row>
    <row r="262" spans="1:30" s="268" customFormat="1">
      <c r="A262" s="649"/>
      <c r="B262" s="650"/>
      <c r="C262" s="650"/>
      <c r="D262" s="650"/>
      <c r="E262" s="650"/>
      <c r="F262" s="650"/>
      <c r="G262" s="650"/>
      <c r="H262" s="650"/>
      <c r="I262" s="650"/>
      <c r="J262" s="650"/>
      <c r="K262" s="650"/>
      <c r="L262" s="650"/>
      <c r="M262" s="650"/>
      <c r="N262" s="650"/>
      <c r="O262" s="650"/>
      <c r="P262" s="650"/>
      <c r="Q262" s="649"/>
      <c r="R262" s="649"/>
      <c r="S262" s="649"/>
      <c r="T262" s="649"/>
      <c r="U262" s="649"/>
      <c r="V262" s="649"/>
      <c r="W262" s="649"/>
      <c r="X262" s="649"/>
      <c r="Y262" s="649"/>
      <c r="Z262" s="649"/>
      <c r="AA262" s="649"/>
      <c r="AB262" s="649"/>
      <c r="AC262" s="649"/>
      <c r="AD262" s="649"/>
    </row>
    <row r="263" spans="1:30" s="268" customFormat="1">
      <c r="A263" s="649"/>
      <c r="B263" s="650"/>
      <c r="C263" s="650"/>
      <c r="D263" s="650"/>
      <c r="E263" s="650"/>
      <c r="F263" s="650"/>
      <c r="G263" s="650"/>
      <c r="H263" s="650"/>
      <c r="I263" s="650"/>
      <c r="J263" s="650"/>
      <c r="K263" s="650"/>
      <c r="L263" s="650"/>
      <c r="M263" s="650"/>
      <c r="N263" s="650"/>
      <c r="O263" s="650"/>
      <c r="P263" s="650"/>
      <c r="Q263" s="649"/>
      <c r="R263" s="649"/>
      <c r="S263" s="649"/>
      <c r="T263" s="649"/>
      <c r="U263" s="649"/>
      <c r="V263" s="649"/>
      <c r="W263" s="649"/>
      <c r="X263" s="649"/>
      <c r="Y263" s="649"/>
      <c r="Z263" s="649"/>
      <c r="AA263" s="649"/>
      <c r="AB263" s="649"/>
      <c r="AC263" s="649"/>
      <c r="AD263" s="649"/>
    </row>
    <row r="264" spans="1:30" s="268" customFormat="1">
      <c r="A264" s="649"/>
      <c r="B264" s="650"/>
      <c r="C264" s="650"/>
      <c r="D264" s="650"/>
      <c r="E264" s="650"/>
      <c r="F264" s="650"/>
      <c r="G264" s="650"/>
      <c r="H264" s="650"/>
      <c r="I264" s="650"/>
      <c r="J264" s="650"/>
      <c r="K264" s="650"/>
      <c r="L264" s="650"/>
      <c r="M264" s="650"/>
      <c r="N264" s="650"/>
      <c r="O264" s="650"/>
      <c r="P264" s="650"/>
      <c r="Q264" s="649"/>
      <c r="R264" s="649"/>
      <c r="S264" s="649"/>
      <c r="T264" s="649"/>
      <c r="U264" s="649"/>
      <c r="V264" s="649"/>
      <c r="W264" s="649"/>
      <c r="X264" s="649"/>
      <c r="Y264" s="649"/>
      <c r="Z264" s="649"/>
      <c r="AA264" s="649"/>
      <c r="AB264" s="649"/>
      <c r="AC264" s="649"/>
      <c r="AD264" s="649"/>
    </row>
    <row r="265" spans="1:30" s="268" customFormat="1">
      <c r="A265" s="649"/>
      <c r="B265" s="650"/>
      <c r="C265" s="650"/>
      <c r="D265" s="650"/>
      <c r="E265" s="650"/>
      <c r="F265" s="650"/>
      <c r="G265" s="650"/>
      <c r="H265" s="650"/>
      <c r="I265" s="650"/>
      <c r="J265" s="650"/>
      <c r="K265" s="650"/>
      <c r="L265" s="650"/>
      <c r="M265" s="650"/>
      <c r="N265" s="650"/>
      <c r="O265" s="650"/>
      <c r="P265" s="650"/>
      <c r="Q265" s="649"/>
      <c r="R265" s="649"/>
      <c r="S265" s="649"/>
      <c r="T265" s="649"/>
      <c r="U265" s="649"/>
      <c r="V265" s="649"/>
      <c r="W265" s="649"/>
      <c r="X265" s="649"/>
      <c r="Y265" s="649"/>
      <c r="Z265" s="649"/>
      <c r="AA265" s="649"/>
      <c r="AB265" s="649"/>
      <c r="AC265" s="649"/>
      <c r="AD265" s="649"/>
    </row>
    <row r="266" spans="1:30" s="268" customFormat="1">
      <c r="A266" s="649"/>
      <c r="B266" s="650"/>
      <c r="C266" s="650"/>
      <c r="D266" s="650"/>
      <c r="E266" s="650"/>
      <c r="F266" s="650"/>
      <c r="G266" s="650"/>
      <c r="H266" s="650"/>
      <c r="I266" s="650"/>
      <c r="J266" s="650"/>
      <c r="K266" s="650"/>
      <c r="L266" s="650"/>
      <c r="M266" s="650"/>
      <c r="N266" s="650"/>
      <c r="O266" s="650"/>
      <c r="P266" s="650"/>
      <c r="Q266" s="649"/>
      <c r="R266" s="649"/>
      <c r="S266" s="649"/>
      <c r="T266" s="649"/>
      <c r="U266" s="649"/>
      <c r="V266" s="649"/>
      <c r="W266" s="649"/>
      <c r="X266" s="649"/>
      <c r="Y266" s="649"/>
      <c r="Z266" s="649"/>
      <c r="AA266" s="649"/>
      <c r="AB266" s="649"/>
      <c r="AC266" s="649"/>
      <c r="AD266" s="649"/>
    </row>
    <row r="267" spans="1:30" s="268" customFormat="1">
      <c r="A267" s="649"/>
      <c r="B267" s="650"/>
      <c r="C267" s="650"/>
      <c r="D267" s="650"/>
      <c r="E267" s="650"/>
      <c r="F267" s="650"/>
      <c r="G267" s="650"/>
      <c r="H267" s="650"/>
      <c r="I267" s="650"/>
      <c r="J267" s="650"/>
      <c r="K267" s="650"/>
      <c r="L267" s="650"/>
      <c r="M267" s="650"/>
      <c r="N267" s="650"/>
      <c r="O267" s="650"/>
      <c r="P267" s="650"/>
      <c r="Q267" s="649"/>
      <c r="R267" s="649"/>
      <c r="S267" s="649"/>
      <c r="T267" s="649"/>
      <c r="U267" s="649"/>
      <c r="V267" s="649"/>
      <c r="W267" s="649"/>
      <c r="X267" s="649"/>
      <c r="Y267" s="649"/>
      <c r="Z267" s="649"/>
      <c r="AA267" s="649"/>
      <c r="AB267" s="649"/>
      <c r="AC267" s="649"/>
      <c r="AD267" s="649"/>
    </row>
    <row r="268" spans="1:30" s="268" customFormat="1">
      <c r="A268" s="649"/>
      <c r="B268" s="650"/>
      <c r="C268" s="650"/>
      <c r="D268" s="650"/>
      <c r="E268" s="650"/>
      <c r="F268" s="650"/>
      <c r="G268" s="650"/>
      <c r="H268" s="650"/>
      <c r="I268" s="650"/>
      <c r="J268" s="650"/>
      <c r="K268" s="650"/>
      <c r="L268" s="650"/>
      <c r="M268" s="650"/>
      <c r="N268" s="650"/>
      <c r="O268" s="650"/>
      <c r="P268" s="650"/>
      <c r="Q268" s="649"/>
      <c r="R268" s="649"/>
      <c r="S268" s="649"/>
      <c r="T268" s="649"/>
      <c r="U268" s="649"/>
      <c r="V268" s="649"/>
      <c r="W268" s="649"/>
      <c r="X268" s="649"/>
      <c r="Y268" s="649"/>
      <c r="Z268" s="649"/>
      <c r="AA268" s="649"/>
      <c r="AB268" s="649"/>
      <c r="AC268" s="649"/>
      <c r="AD268" s="649"/>
    </row>
    <row r="269" spans="1:30" s="268" customFormat="1">
      <c r="A269" s="649"/>
      <c r="B269" s="650"/>
      <c r="C269" s="650"/>
      <c r="D269" s="650"/>
      <c r="E269" s="650"/>
      <c r="F269" s="650"/>
      <c r="G269" s="650"/>
      <c r="H269" s="650"/>
      <c r="I269" s="650"/>
      <c r="J269" s="650"/>
      <c r="K269" s="650"/>
      <c r="L269" s="650"/>
      <c r="M269" s="650"/>
      <c r="N269" s="650"/>
      <c r="O269" s="650"/>
      <c r="P269" s="650"/>
      <c r="Q269" s="649"/>
      <c r="R269" s="649"/>
      <c r="S269" s="649"/>
      <c r="T269" s="649"/>
      <c r="U269" s="649"/>
      <c r="V269" s="649"/>
      <c r="W269" s="649"/>
      <c r="X269" s="649"/>
      <c r="Y269" s="649"/>
      <c r="Z269" s="649"/>
      <c r="AA269" s="649"/>
      <c r="AB269" s="649"/>
      <c r="AC269" s="649"/>
      <c r="AD269" s="649"/>
    </row>
    <row r="270" spans="1:30" s="268" customFormat="1">
      <c r="A270" s="649"/>
      <c r="B270" s="650"/>
      <c r="C270" s="650"/>
      <c r="D270" s="650"/>
      <c r="E270" s="650"/>
      <c r="F270" s="650"/>
      <c r="G270" s="650"/>
      <c r="H270" s="650"/>
      <c r="I270" s="650"/>
      <c r="J270" s="650"/>
      <c r="K270" s="650"/>
      <c r="L270" s="650"/>
      <c r="M270" s="650"/>
      <c r="N270" s="650"/>
      <c r="O270" s="650"/>
      <c r="P270" s="650"/>
      <c r="Q270" s="649"/>
      <c r="R270" s="649"/>
      <c r="S270" s="649"/>
      <c r="T270" s="649"/>
      <c r="U270" s="649"/>
      <c r="V270" s="649"/>
      <c r="W270" s="649"/>
      <c r="X270" s="649"/>
      <c r="Y270" s="649"/>
      <c r="Z270" s="649"/>
      <c r="AA270" s="649"/>
      <c r="AB270" s="649"/>
      <c r="AC270" s="649"/>
      <c r="AD270" s="649"/>
    </row>
  </sheetData>
  <mergeCells count="10">
    <mergeCell ref="AD3:AD4"/>
    <mergeCell ref="A30:H30"/>
    <mergeCell ref="A1:H1"/>
    <mergeCell ref="I1:P1"/>
    <mergeCell ref="Q1:AB1"/>
    <mergeCell ref="A2:H2"/>
    <mergeCell ref="I2:P2"/>
    <mergeCell ref="A3:A4"/>
    <mergeCell ref="P3:P4"/>
    <mergeCell ref="Q3:Q4"/>
  </mergeCells>
  <phoneticPr fontId="24" type="noConversion"/>
  <printOptions horizontalCentered="1"/>
  <pageMargins left="1.2204724409448819" right="1.2204724409448819" top="1.0236220472440944" bottom="2.3622047244094491" header="0.31496062992125984" footer="0.31496062992125984"/>
  <pageSetup paperSize="9" scale="72" pageOrder="overThenDown" orientation="portrait" r:id="rId1"/>
  <colBreaks count="1" manualBreakCount="1">
    <brk id="16" max="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workbookViewId="0">
      <selection activeCell="C8" sqref="C8"/>
    </sheetView>
  </sheetViews>
  <sheetFormatPr defaultColWidth="9" defaultRowHeight="14.25"/>
  <cols>
    <col min="1" max="1" width="9.625" style="11" customWidth="1"/>
    <col min="2" max="7" width="21.25" style="11" customWidth="1"/>
    <col min="8" max="8" width="13.125" style="11" customWidth="1"/>
    <col min="9" max="16384" width="9" style="11"/>
  </cols>
  <sheetData>
    <row r="1" spans="1:8" s="420" customFormat="1" ht="28.5" customHeight="1">
      <c r="A1" s="426" t="s">
        <v>31</v>
      </c>
      <c r="B1" s="427"/>
      <c r="C1" s="426"/>
      <c r="D1" s="426"/>
      <c r="E1" s="426" t="s">
        <v>65</v>
      </c>
      <c r="F1" s="426"/>
      <c r="G1" s="426"/>
      <c r="H1" s="426"/>
    </row>
    <row r="2" spans="1:8" s="1" customFormat="1" ht="20.100000000000001" customHeight="1" thickBot="1">
      <c r="A2" s="49" t="s">
        <v>58</v>
      </c>
      <c r="B2" s="50"/>
      <c r="C2" s="50"/>
      <c r="D2" s="51"/>
      <c r="E2" s="51"/>
      <c r="F2" s="51"/>
      <c r="G2" s="51"/>
      <c r="H2" s="52" t="s">
        <v>48</v>
      </c>
    </row>
    <row r="3" spans="1:8" s="2" customFormat="1" ht="24.95" customHeight="1" thickTop="1">
      <c r="A3" s="585" t="s">
        <v>49</v>
      </c>
      <c r="B3" s="53" t="s">
        <v>381</v>
      </c>
      <c r="C3" s="54"/>
      <c r="D3" s="55" t="s">
        <v>32</v>
      </c>
      <c r="E3" s="56" t="s">
        <v>51</v>
      </c>
      <c r="F3" s="54" t="s">
        <v>59</v>
      </c>
      <c r="G3" s="53"/>
      <c r="H3" s="588" t="s">
        <v>50</v>
      </c>
    </row>
    <row r="4" spans="1:8" s="2" customFormat="1" ht="24.95" customHeight="1">
      <c r="A4" s="586"/>
      <c r="B4" s="57" t="s">
        <v>33</v>
      </c>
      <c r="C4" s="57" t="s">
        <v>34</v>
      </c>
      <c r="D4" s="58" t="s">
        <v>33</v>
      </c>
      <c r="E4" s="57" t="s">
        <v>35</v>
      </c>
      <c r="F4" s="57" t="s">
        <v>33</v>
      </c>
      <c r="G4" s="57" t="s">
        <v>36</v>
      </c>
      <c r="H4" s="589"/>
    </row>
    <row r="5" spans="1:8" s="3" customFormat="1" ht="24.95" customHeight="1">
      <c r="A5" s="587"/>
      <c r="B5" s="59" t="s">
        <v>52</v>
      </c>
      <c r="C5" s="59" t="s">
        <v>53</v>
      </c>
      <c r="D5" s="59" t="s">
        <v>52</v>
      </c>
      <c r="E5" s="59" t="s">
        <v>53</v>
      </c>
      <c r="F5" s="59" t="s">
        <v>52</v>
      </c>
      <c r="G5" s="59" t="s">
        <v>53</v>
      </c>
      <c r="H5" s="590"/>
    </row>
    <row r="6" spans="1:8" s="9" customFormat="1" ht="30" customHeight="1">
      <c r="A6" s="60">
        <v>2015</v>
      </c>
      <c r="B6" s="63">
        <v>1</v>
      </c>
      <c r="C6" s="65">
        <v>116172</v>
      </c>
      <c r="D6" s="61">
        <v>38</v>
      </c>
      <c r="E6" s="64">
        <v>110399.2</v>
      </c>
      <c r="F6" s="61">
        <v>19</v>
      </c>
      <c r="G6" s="64">
        <v>27599.7</v>
      </c>
      <c r="H6" s="62">
        <v>2015</v>
      </c>
    </row>
    <row r="7" spans="1:8" s="9" customFormat="1" ht="30" customHeight="1">
      <c r="A7" s="60">
        <v>2016</v>
      </c>
      <c r="B7" s="63">
        <v>1</v>
      </c>
      <c r="C7" s="65">
        <v>105631</v>
      </c>
      <c r="D7" s="61">
        <v>38</v>
      </c>
      <c r="E7" s="64">
        <v>111423.4</v>
      </c>
      <c r="F7" s="61">
        <v>19</v>
      </c>
      <c r="G7" s="64">
        <v>27358.7</v>
      </c>
      <c r="H7" s="62">
        <v>2016</v>
      </c>
    </row>
    <row r="8" spans="1:8" s="9" customFormat="1" ht="30" customHeight="1">
      <c r="A8" s="60">
        <v>2017</v>
      </c>
      <c r="B8" s="63">
        <v>1</v>
      </c>
      <c r="C8" s="65">
        <v>109637</v>
      </c>
      <c r="D8" s="61">
        <v>40</v>
      </c>
      <c r="E8" s="64">
        <v>19260</v>
      </c>
      <c r="F8" s="61">
        <v>20</v>
      </c>
      <c r="G8" s="64">
        <v>13735.896000000001</v>
      </c>
      <c r="H8" s="62">
        <v>2017</v>
      </c>
    </row>
    <row r="9" spans="1:8" s="9" customFormat="1" ht="30" customHeight="1">
      <c r="A9" s="60">
        <v>2018</v>
      </c>
      <c r="B9" s="63">
        <v>1</v>
      </c>
      <c r="C9" s="65">
        <v>116387</v>
      </c>
      <c r="D9" s="61">
        <v>42</v>
      </c>
      <c r="E9" s="64">
        <v>31197</v>
      </c>
      <c r="F9" s="61">
        <v>17</v>
      </c>
      <c r="G9" s="64">
        <v>14405</v>
      </c>
      <c r="H9" s="62">
        <v>2018</v>
      </c>
    </row>
    <row r="10" spans="1:8" s="9" customFormat="1" ht="30" customHeight="1">
      <c r="A10" s="60">
        <v>2019</v>
      </c>
      <c r="B10" s="63">
        <v>1</v>
      </c>
      <c r="C10" s="65">
        <v>117442</v>
      </c>
      <c r="D10" s="61">
        <v>41</v>
      </c>
      <c r="E10" s="64">
        <v>33017</v>
      </c>
      <c r="F10" s="61">
        <v>17</v>
      </c>
      <c r="G10" s="64">
        <v>14177</v>
      </c>
      <c r="H10" s="62">
        <v>2019</v>
      </c>
    </row>
    <row r="11" spans="1:8" s="9" customFormat="1" ht="30" customHeight="1">
      <c r="A11" s="60">
        <v>2020</v>
      </c>
      <c r="B11" s="63">
        <v>1</v>
      </c>
      <c r="C11" s="65">
        <v>116625</v>
      </c>
      <c r="D11" s="61">
        <v>41</v>
      </c>
      <c r="E11" s="64">
        <v>32862</v>
      </c>
      <c r="F11" s="61">
        <v>17</v>
      </c>
      <c r="G11" s="64">
        <v>12345</v>
      </c>
      <c r="H11" s="62">
        <v>2020</v>
      </c>
    </row>
    <row r="12" spans="1:8" s="280" customFormat="1" ht="30" customHeight="1">
      <c r="A12" s="60">
        <v>2021</v>
      </c>
      <c r="B12" s="63">
        <v>1</v>
      </c>
      <c r="C12" s="65">
        <v>122257</v>
      </c>
      <c r="D12" s="61">
        <v>41</v>
      </c>
      <c r="E12" s="64">
        <v>33943</v>
      </c>
      <c r="F12" s="61">
        <v>17</v>
      </c>
      <c r="G12" s="64">
        <v>11926</v>
      </c>
      <c r="H12" s="62">
        <v>2021</v>
      </c>
    </row>
    <row r="13" spans="1:8" s="280" customFormat="1" ht="30" customHeight="1">
      <c r="A13" s="60">
        <v>2022</v>
      </c>
      <c r="B13" s="63">
        <v>1</v>
      </c>
      <c r="C13" s="65">
        <v>121766</v>
      </c>
      <c r="D13" s="61">
        <v>42</v>
      </c>
      <c r="E13" s="64">
        <v>35776</v>
      </c>
      <c r="F13" s="61">
        <v>15</v>
      </c>
      <c r="G13" s="64">
        <v>11818</v>
      </c>
      <c r="H13" s="62">
        <v>2022</v>
      </c>
    </row>
    <row r="14" spans="1:8" s="429" customFormat="1" ht="30" customHeight="1">
      <c r="A14" s="428">
        <v>2023</v>
      </c>
      <c r="B14" s="63">
        <v>1</v>
      </c>
      <c r="C14" s="65">
        <v>106537</v>
      </c>
      <c r="D14" s="61">
        <v>41</v>
      </c>
      <c r="E14" s="64">
        <v>35398.300000000003</v>
      </c>
      <c r="F14" s="61">
        <v>15</v>
      </c>
      <c r="G14" s="64">
        <v>11257.4</v>
      </c>
      <c r="H14" s="62">
        <v>2023</v>
      </c>
    </row>
    <row r="15" spans="1:8" s="280" customFormat="1" ht="30" customHeight="1">
      <c r="A15" s="320">
        <v>2024</v>
      </c>
      <c r="B15" s="342">
        <v>1</v>
      </c>
      <c r="C15" s="343">
        <v>101400</v>
      </c>
      <c r="D15" s="344">
        <v>40</v>
      </c>
      <c r="E15" s="345">
        <v>35031</v>
      </c>
      <c r="F15" s="344">
        <v>15</v>
      </c>
      <c r="G15" s="345">
        <v>11324</v>
      </c>
      <c r="H15" s="321">
        <v>2024</v>
      </c>
    </row>
    <row r="16" spans="1:8" s="2" customFormat="1" ht="14.1" customHeight="1">
      <c r="A16" s="66" t="s">
        <v>284</v>
      </c>
      <c r="B16" s="66"/>
      <c r="C16" s="66"/>
      <c r="D16" s="66"/>
      <c r="E16" s="66"/>
      <c r="F16" s="66"/>
      <c r="G16" s="67"/>
      <c r="H16" s="67" t="s">
        <v>236</v>
      </c>
    </row>
    <row r="17" spans="1:8" ht="15.75" customHeight="1">
      <c r="A17" s="4"/>
      <c r="G17" s="276"/>
      <c r="H17" s="4"/>
    </row>
    <row r="18" spans="1:8">
      <c r="A18" s="4"/>
      <c r="G18" s="276"/>
      <c r="H18" s="4"/>
    </row>
    <row r="19" spans="1:8" ht="15.75" customHeight="1">
      <c r="A19" s="4"/>
      <c r="H19" s="4"/>
    </row>
    <row r="20" spans="1:8">
      <c r="A20" s="4"/>
      <c r="H20" s="4"/>
    </row>
    <row r="21" spans="1:8">
      <c r="A21" s="4"/>
      <c r="H21" s="4"/>
    </row>
    <row r="22" spans="1:8">
      <c r="A22" s="4"/>
      <c r="H22" s="4"/>
    </row>
    <row r="23" spans="1:8">
      <c r="A23" s="4"/>
      <c r="H23" s="4"/>
    </row>
    <row r="24" spans="1:8">
      <c r="A24" s="4"/>
      <c r="H24" s="4"/>
    </row>
    <row r="25" spans="1:8">
      <c r="A25" s="4"/>
      <c r="H25" s="4"/>
    </row>
    <row r="26" spans="1:8">
      <c r="A26" s="4"/>
      <c r="H26" s="4"/>
    </row>
    <row r="27" spans="1:8">
      <c r="A27" s="4"/>
      <c r="H27" s="4"/>
    </row>
    <row r="28" spans="1:8">
      <c r="A28" s="4"/>
      <c r="H28" s="4"/>
    </row>
    <row r="29" spans="1:8">
      <c r="A29" s="4"/>
      <c r="H29" s="4"/>
    </row>
    <row r="30" spans="1:8">
      <c r="A30" s="4"/>
      <c r="H30" s="4"/>
    </row>
    <row r="31" spans="1:8">
      <c r="A31" s="4"/>
      <c r="H31" s="4"/>
    </row>
    <row r="32" spans="1:8">
      <c r="A32" s="4"/>
      <c r="H32" s="4"/>
    </row>
    <row r="33" spans="1:8">
      <c r="A33" s="4"/>
      <c r="H33" s="4"/>
    </row>
  </sheetData>
  <mergeCells count="2">
    <mergeCell ref="A3:A5"/>
    <mergeCell ref="H3:H5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24" orientation="portrait" r:id="rId1"/>
  <headerFooter alignWithMargins="0"/>
  <colBreaks count="1" manualBreakCount="1">
    <brk id="4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Zeros="0" view="pageBreakPreview" zoomScaleNormal="70" zoomScaleSheetLayoutView="100" workbookViewId="0">
      <selection activeCell="E9" sqref="E9"/>
    </sheetView>
  </sheetViews>
  <sheetFormatPr defaultColWidth="9" defaultRowHeight="14.25"/>
  <cols>
    <col min="1" max="1" width="10.5" style="11" customWidth="1"/>
    <col min="2" max="5" width="16.125" style="12" customWidth="1"/>
    <col min="6" max="8" width="16.125" style="654" customWidth="1"/>
    <col min="9" max="9" width="16.5" style="11" customWidth="1"/>
    <col min="10" max="16384" width="9" style="11"/>
  </cols>
  <sheetData>
    <row r="1" spans="1:10" s="420" customFormat="1" ht="26.25" customHeight="1">
      <c r="A1" s="430" t="s">
        <v>252</v>
      </c>
      <c r="B1" s="431"/>
      <c r="C1" s="431"/>
      <c r="D1" s="431"/>
      <c r="E1" s="655" t="s">
        <v>348</v>
      </c>
      <c r="F1" s="431"/>
      <c r="G1" s="431"/>
      <c r="H1" s="431"/>
      <c r="I1" s="430"/>
      <c r="J1" s="432"/>
    </row>
    <row r="2" spans="1:10" s="6" customFormat="1" ht="20.100000000000001" customHeight="1" thickBot="1">
      <c r="A2" s="22" t="s">
        <v>327</v>
      </c>
      <c r="B2" s="23"/>
      <c r="C2" s="23"/>
      <c r="D2" s="23"/>
      <c r="E2" s="23"/>
      <c r="F2" s="23"/>
      <c r="G2" s="23"/>
      <c r="H2" s="23"/>
      <c r="I2" s="27" t="s">
        <v>119</v>
      </c>
    </row>
    <row r="3" spans="1:10" s="1" customFormat="1" ht="21.75" customHeight="1" thickTop="1">
      <c r="A3" s="591" t="s">
        <v>30</v>
      </c>
      <c r="B3" s="597" t="s">
        <v>271</v>
      </c>
      <c r="C3" s="597" t="s">
        <v>118</v>
      </c>
      <c r="D3" s="73" t="s">
        <v>37</v>
      </c>
      <c r="E3" s="597" t="s">
        <v>272</v>
      </c>
      <c r="F3" s="597" t="s">
        <v>38</v>
      </c>
      <c r="G3" s="597" t="s">
        <v>39</v>
      </c>
      <c r="H3" s="597" t="s">
        <v>40</v>
      </c>
      <c r="I3" s="594" t="s">
        <v>117</v>
      </c>
    </row>
    <row r="4" spans="1:10" s="1" customFormat="1" ht="21.75" customHeight="1">
      <c r="A4" s="592"/>
      <c r="B4" s="598"/>
      <c r="C4" s="598"/>
      <c r="D4" s="74" t="s">
        <v>116</v>
      </c>
      <c r="E4" s="598"/>
      <c r="F4" s="598"/>
      <c r="G4" s="598"/>
      <c r="H4" s="598"/>
      <c r="I4" s="595"/>
    </row>
    <row r="5" spans="1:10" s="1" customFormat="1" ht="23.25" customHeight="1">
      <c r="A5" s="592"/>
      <c r="B5" s="598" t="s">
        <v>112</v>
      </c>
      <c r="C5" s="75" t="s">
        <v>115</v>
      </c>
      <c r="D5" s="74" t="s">
        <v>115</v>
      </c>
      <c r="E5" s="76" t="s">
        <v>115</v>
      </c>
      <c r="F5" s="77" t="s">
        <v>114</v>
      </c>
      <c r="G5" s="77" t="s">
        <v>349</v>
      </c>
      <c r="H5" s="76" t="s">
        <v>113</v>
      </c>
      <c r="I5" s="595"/>
    </row>
    <row r="6" spans="1:10" s="1" customFormat="1" ht="21.75" customHeight="1">
      <c r="A6" s="593"/>
      <c r="B6" s="599"/>
      <c r="C6" s="78" t="s">
        <v>111</v>
      </c>
      <c r="D6" s="79" t="s">
        <v>110</v>
      </c>
      <c r="E6" s="80" t="s">
        <v>109</v>
      </c>
      <c r="F6" s="80" t="s">
        <v>108</v>
      </c>
      <c r="G6" s="80" t="s">
        <v>350</v>
      </c>
      <c r="H6" s="80" t="s">
        <v>107</v>
      </c>
      <c r="I6" s="596"/>
    </row>
    <row r="7" spans="1:10" s="9" customFormat="1" ht="30" customHeight="1">
      <c r="A7" s="87">
        <v>2015</v>
      </c>
      <c r="B7" s="81">
        <v>212438</v>
      </c>
      <c r="C7" s="81">
        <v>206896</v>
      </c>
      <c r="D7" s="82">
        <v>97.391238855571984</v>
      </c>
      <c r="E7" s="83">
        <v>128500</v>
      </c>
      <c r="F7" s="84">
        <v>79123.030136986301</v>
      </c>
      <c r="G7" s="85">
        <v>382.42899880609724</v>
      </c>
      <c r="H7" s="86">
        <v>21757</v>
      </c>
      <c r="I7" s="88">
        <v>2015</v>
      </c>
    </row>
    <row r="8" spans="1:10" s="9" customFormat="1" ht="30" customHeight="1">
      <c r="A8" s="87">
        <v>2016</v>
      </c>
      <c r="B8" s="81">
        <v>212811</v>
      </c>
      <c r="C8" s="81">
        <v>207478</v>
      </c>
      <c r="D8" s="82">
        <v>97.494020515856789</v>
      </c>
      <c r="E8" s="83">
        <v>128500</v>
      </c>
      <c r="F8" s="84">
        <v>77817.040980000005</v>
      </c>
      <c r="G8" s="85">
        <v>375.06164981347422</v>
      </c>
      <c r="H8" s="86">
        <v>23014</v>
      </c>
      <c r="I8" s="88">
        <v>2016</v>
      </c>
    </row>
    <row r="9" spans="1:10" s="9" customFormat="1" ht="30" customHeight="1">
      <c r="A9" s="87">
        <v>2017</v>
      </c>
      <c r="B9" s="81">
        <v>219267</v>
      </c>
      <c r="C9" s="81">
        <v>214160</v>
      </c>
      <c r="D9" s="82">
        <v>97.670876146433343</v>
      </c>
      <c r="E9" s="83">
        <v>128500</v>
      </c>
      <c r="F9" s="84">
        <v>77274</v>
      </c>
      <c r="G9" s="85">
        <v>360.82368322749346</v>
      </c>
      <c r="H9" s="86">
        <v>24543</v>
      </c>
      <c r="I9" s="88">
        <v>2017</v>
      </c>
    </row>
    <row r="10" spans="1:10" s="9" customFormat="1" ht="30" customHeight="1">
      <c r="A10" s="87">
        <v>2018</v>
      </c>
      <c r="B10" s="81">
        <v>224250</v>
      </c>
      <c r="C10" s="81">
        <v>219519</v>
      </c>
      <c r="D10" s="82">
        <v>97.890301003344476</v>
      </c>
      <c r="E10" s="83">
        <v>128500</v>
      </c>
      <c r="F10" s="84">
        <v>81972.043835616438</v>
      </c>
      <c r="G10" s="85">
        <v>373.41662378024881</v>
      </c>
      <c r="H10" s="86">
        <v>26169</v>
      </c>
      <c r="I10" s="88">
        <v>2018</v>
      </c>
    </row>
    <row r="11" spans="1:10" s="9" customFormat="1" ht="30" customHeight="1">
      <c r="A11" s="87">
        <v>2019</v>
      </c>
      <c r="B11" s="81">
        <v>229778</v>
      </c>
      <c r="C11" s="81">
        <v>225328</v>
      </c>
      <c r="D11" s="82">
        <v>98.063348101210735</v>
      </c>
      <c r="E11" s="83">
        <v>128500</v>
      </c>
      <c r="F11" s="84">
        <v>81038.780821917811</v>
      </c>
      <c r="G11" s="85">
        <v>359.64807224099002</v>
      </c>
      <c r="H11" s="86">
        <v>27645</v>
      </c>
      <c r="I11" s="88">
        <v>2019</v>
      </c>
    </row>
    <row r="12" spans="1:10" s="9" customFormat="1" ht="30" customHeight="1">
      <c r="A12" s="87">
        <v>2020</v>
      </c>
      <c r="B12" s="81">
        <v>237370</v>
      </c>
      <c r="C12" s="81">
        <v>232831</v>
      </c>
      <c r="D12" s="82">
        <f t="shared" ref="D12:D13" si="0">(C12/B12)*100</f>
        <v>98.087795424864126</v>
      </c>
      <c r="E12" s="83">
        <v>128500</v>
      </c>
      <c r="F12" s="84">
        <v>83172.561643835623</v>
      </c>
      <c r="G12" s="85">
        <f t="shared" ref="G12:G13" si="1">(F12/C12)*1000</f>
        <v>357.22288545698649</v>
      </c>
      <c r="H12" s="86">
        <v>28965</v>
      </c>
      <c r="I12" s="88">
        <v>2020</v>
      </c>
    </row>
    <row r="13" spans="1:10" s="9" customFormat="1" ht="30" customHeight="1">
      <c r="A13" s="87">
        <v>2021</v>
      </c>
      <c r="B13" s="81">
        <v>243071</v>
      </c>
      <c r="C13" s="81">
        <v>238607</v>
      </c>
      <c r="D13" s="82">
        <f t="shared" si="0"/>
        <v>98.16349955362837</v>
      </c>
      <c r="E13" s="83">
        <v>128500</v>
      </c>
      <c r="F13" s="84">
        <v>89646.430136986295</v>
      </c>
      <c r="G13" s="85">
        <f t="shared" si="1"/>
        <v>375.70746095875768</v>
      </c>
      <c r="H13" s="86">
        <v>30470</v>
      </c>
      <c r="I13" s="88">
        <v>2021</v>
      </c>
    </row>
    <row r="14" spans="1:10" s="9" customFormat="1" ht="30" customHeight="1">
      <c r="A14" s="87">
        <v>2022</v>
      </c>
      <c r="B14" s="81">
        <v>250920</v>
      </c>
      <c r="C14" s="81">
        <v>246487</v>
      </c>
      <c r="D14" s="82">
        <v>98.233301450661571</v>
      </c>
      <c r="E14" s="83">
        <v>123000</v>
      </c>
      <c r="F14" s="84">
        <v>86627.008219178082</v>
      </c>
      <c r="G14" s="85">
        <v>351.4465599369463</v>
      </c>
      <c r="H14" s="86">
        <v>32587</v>
      </c>
      <c r="I14" s="88">
        <v>2022</v>
      </c>
    </row>
    <row r="15" spans="1:10" s="434" customFormat="1" ht="30" customHeight="1">
      <c r="A15" s="433">
        <v>2023</v>
      </c>
      <c r="B15" s="435">
        <v>276660</v>
      </c>
      <c r="C15" s="81">
        <v>272684</v>
      </c>
      <c r="D15" s="82">
        <v>98.562856936311718</v>
      </c>
      <c r="E15" s="83">
        <v>123000</v>
      </c>
      <c r="F15" s="84">
        <v>87620.438356164377</v>
      </c>
      <c r="G15" s="85">
        <v>321.3259243526</v>
      </c>
      <c r="H15" s="86">
        <v>33964</v>
      </c>
      <c r="I15" s="88">
        <v>2023</v>
      </c>
    </row>
    <row r="16" spans="1:10" s="10" customFormat="1" ht="30" customHeight="1">
      <c r="A16" s="346">
        <v>2024</v>
      </c>
      <c r="B16" s="347">
        <v>298888</v>
      </c>
      <c r="C16" s="347">
        <v>295322</v>
      </c>
      <c r="D16" s="348">
        <v>98.8</v>
      </c>
      <c r="E16" s="349">
        <v>123000</v>
      </c>
      <c r="F16" s="350">
        <v>90370</v>
      </c>
      <c r="G16" s="351">
        <v>306</v>
      </c>
      <c r="H16" s="352">
        <v>34686</v>
      </c>
      <c r="I16" s="353">
        <v>2024</v>
      </c>
    </row>
    <row r="17" spans="1:9" s="28" customFormat="1" ht="12">
      <c r="A17" s="28" t="s">
        <v>315</v>
      </c>
      <c r="B17" s="137"/>
      <c r="C17" s="137"/>
      <c r="D17" s="137"/>
      <c r="E17" s="137"/>
      <c r="F17" s="137"/>
      <c r="G17" s="137"/>
      <c r="H17" s="137"/>
    </row>
    <row r="18" spans="1:9" s="28" customFormat="1" ht="12">
      <c r="A18" s="28" t="s">
        <v>316</v>
      </c>
      <c r="B18" s="137"/>
      <c r="C18" s="137"/>
      <c r="D18" s="137"/>
      <c r="E18" s="137"/>
      <c r="F18" s="137"/>
      <c r="G18" s="137"/>
      <c r="H18" s="137"/>
    </row>
    <row r="19" spans="1:9" s="5" customFormat="1" ht="15" customHeight="1">
      <c r="A19" s="138" t="s">
        <v>205</v>
      </c>
      <c r="B19" s="71"/>
      <c r="C19" s="71"/>
      <c r="D19" s="71"/>
      <c r="E19" s="71"/>
      <c r="F19" s="71"/>
      <c r="G19" s="71"/>
      <c r="H19" s="71"/>
      <c r="I19" s="72" t="s">
        <v>206</v>
      </c>
    </row>
  </sheetData>
  <mergeCells count="9">
    <mergeCell ref="A3:A6"/>
    <mergeCell ref="I3:I6"/>
    <mergeCell ref="B3:B4"/>
    <mergeCell ref="B5:B6"/>
    <mergeCell ref="C3:C4"/>
    <mergeCell ref="E3:E4"/>
    <mergeCell ref="F3:F4"/>
    <mergeCell ref="G3:G4"/>
    <mergeCell ref="H3:H4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25"/>
  <sheetViews>
    <sheetView view="pageBreakPreview" zoomScaleNormal="100" zoomScaleSheetLayoutView="100" workbookViewId="0">
      <selection activeCell="I11" sqref="I11"/>
    </sheetView>
  </sheetViews>
  <sheetFormatPr defaultColWidth="9" defaultRowHeight="14.25"/>
  <cols>
    <col min="1" max="1" width="7" style="11" customWidth="1"/>
    <col min="2" max="2" width="10.75" style="12" customWidth="1"/>
    <col min="3" max="3" width="7.625" style="12" customWidth="1"/>
    <col min="4" max="5" width="9" style="12" bestFit="1" customWidth="1"/>
    <col min="6" max="6" width="8.25" style="12" bestFit="1" customWidth="1"/>
    <col min="7" max="8" width="6.25" style="12" customWidth="1"/>
    <col min="9" max="9" width="10.25" style="12" customWidth="1"/>
    <col min="10" max="11" width="6.25" style="12" customWidth="1"/>
    <col min="12" max="12" width="6.625" style="12" customWidth="1"/>
    <col min="13" max="13" width="7.375" style="12" customWidth="1"/>
    <col min="14" max="15" width="9" style="12" bestFit="1" customWidth="1"/>
    <col min="16" max="18" width="6.875" style="12" customWidth="1"/>
    <col min="19" max="19" width="11" style="12" customWidth="1"/>
    <col min="20" max="21" width="6.875" style="12" customWidth="1"/>
    <col min="22" max="22" width="6.5" style="12" customWidth="1"/>
    <col min="23" max="23" width="9.75" style="12" bestFit="1" customWidth="1"/>
    <col min="24" max="25" width="9" style="12" bestFit="1" customWidth="1"/>
    <col min="26" max="26" width="7.5" style="12" customWidth="1"/>
    <col min="27" max="27" width="9.75" style="12" bestFit="1" customWidth="1"/>
    <col min="28" max="30" width="9.75" style="12" customWidth="1"/>
    <col min="31" max="31" width="9.75" style="12" bestFit="1" customWidth="1"/>
    <col min="32" max="32" width="11.125" style="12" bestFit="1" customWidth="1"/>
    <col min="33" max="34" width="9" style="12" bestFit="1" customWidth="1"/>
    <col min="35" max="35" width="5.75" style="12" customWidth="1"/>
    <col min="36" max="36" width="9.875" style="12" customWidth="1"/>
    <col min="37" max="37" width="5.75" style="12" customWidth="1"/>
    <col min="38" max="38" width="10.25" style="12" customWidth="1"/>
    <col min="39" max="39" width="11" style="12" customWidth="1"/>
    <col min="40" max="40" width="13" style="12" customWidth="1"/>
    <col min="41" max="41" width="9" style="12" bestFit="1" customWidth="1"/>
    <col min="42" max="42" width="8.25" style="12" customWidth="1"/>
    <col min="43" max="43" width="5.125" style="11" customWidth="1"/>
    <col min="44" max="44" width="7" style="11" customWidth="1"/>
    <col min="45" max="16384" width="9" style="11"/>
  </cols>
  <sheetData>
    <row r="1" spans="1:44" s="420" customFormat="1" ht="24" customHeight="1">
      <c r="A1" s="580" t="s">
        <v>130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  <c r="Q1" s="580"/>
      <c r="R1" s="580"/>
      <c r="S1" s="580"/>
      <c r="T1" s="580"/>
      <c r="U1" s="580"/>
      <c r="V1" s="580"/>
      <c r="W1" s="640" t="s">
        <v>354</v>
      </c>
      <c r="X1" s="640"/>
      <c r="Y1" s="640"/>
      <c r="Z1" s="640"/>
      <c r="AA1" s="640"/>
      <c r="AB1" s="640"/>
      <c r="AC1" s="640"/>
      <c r="AD1" s="640"/>
      <c r="AE1" s="640"/>
      <c r="AF1" s="640"/>
      <c r="AG1" s="640"/>
      <c r="AH1" s="640"/>
      <c r="AI1" s="640"/>
      <c r="AJ1" s="640"/>
      <c r="AK1" s="640"/>
      <c r="AL1" s="640"/>
      <c r="AM1" s="640"/>
      <c r="AN1" s="640"/>
      <c r="AO1" s="640"/>
      <c r="AP1" s="640"/>
      <c r="AQ1" s="640"/>
      <c r="AR1" s="640"/>
    </row>
    <row r="2" spans="1:44" s="6" customFormat="1" ht="20.100000000000001" customHeight="1" thickBot="1">
      <c r="A2" s="22" t="s">
        <v>60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2"/>
      <c r="AR2" s="27" t="s">
        <v>41</v>
      </c>
    </row>
    <row r="3" spans="1:44" s="1" customFormat="1" ht="20.100000000000001" customHeight="1" thickTop="1">
      <c r="A3" s="591" t="s">
        <v>129</v>
      </c>
      <c r="B3" s="603" t="s">
        <v>42</v>
      </c>
      <c r="C3" s="311" t="s">
        <v>128</v>
      </c>
      <c r="D3" s="531"/>
      <c r="E3" s="532"/>
      <c r="F3" s="532"/>
      <c r="G3" s="531"/>
      <c r="H3" s="531"/>
      <c r="I3" s="531"/>
      <c r="J3" s="531"/>
      <c r="K3" s="531"/>
      <c r="L3" s="531"/>
      <c r="M3" s="600" t="s">
        <v>127</v>
      </c>
      <c r="N3" s="601"/>
      <c r="O3" s="602"/>
      <c r="P3" s="602"/>
      <c r="Q3" s="601"/>
      <c r="R3" s="601"/>
      <c r="S3" s="601"/>
      <c r="T3" s="601"/>
      <c r="U3" s="601"/>
      <c r="V3" s="601"/>
      <c r="W3" s="600" t="s">
        <v>382</v>
      </c>
      <c r="X3" s="601"/>
      <c r="Y3" s="601"/>
      <c r="Z3" s="601"/>
      <c r="AA3" s="601"/>
      <c r="AB3" s="601"/>
      <c r="AC3" s="601"/>
      <c r="AD3" s="601"/>
      <c r="AE3" s="606"/>
      <c r="AF3" s="308" t="s">
        <v>126</v>
      </c>
      <c r="AG3" s="89"/>
      <c r="AH3" s="89"/>
      <c r="AI3" s="522"/>
      <c r="AJ3" s="522"/>
      <c r="AK3" s="522"/>
      <c r="AL3" s="522"/>
      <c r="AM3" s="522"/>
      <c r="AN3" s="522"/>
      <c r="AO3" s="522"/>
      <c r="AP3" s="522"/>
      <c r="AQ3" s="523"/>
      <c r="AR3" s="594" t="s">
        <v>125</v>
      </c>
    </row>
    <row r="4" spans="1:44" s="1" customFormat="1" ht="20.100000000000001" customHeight="1">
      <c r="A4" s="592"/>
      <c r="B4" s="598"/>
      <c r="C4" s="598"/>
      <c r="D4" s="570" t="s">
        <v>253</v>
      </c>
      <c r="E4" s="570" t="s">
        <v>255</v>
      </c>
      <c r="F4" s="570" t="s">
        <v>43</v>
      </c>
      <c r="G4" s="570" t="s">
        <v>257</v>
      </c>
      <c r="H4" s="656" t="s">
        <v>328</v>
      </c>
      <c r="I4" s="656" t="s">
        <v>329</v>
      </c>
      <c r="J4" s="656" t="s">
        <v>330</v>
      </c>
      <c r="K4" s="570" t="s">
        <v>343</v>
      </c>
      <c r="L4" s="309" t="s">
        <v>124</v>
      </c>
      <c r="M4" s="598"/>
      <c r="N4" s="568" t="s">
        <v>253</v>
      </c>
      <c r="O4" s="568" t="s">
        <v>255</v>
      </c>
      <c r="P4" s="570" t="s">
        <v>43</v>
      </c>
      <c r="Q4" s="570" t="s">
        <v>257</v>
      </c>
      <c r="R4" s="656" t="s">
        <v>328</v>
      </c>
      <c r="S4" s="656" t="s">
        <v>329</v>
      </c>
      <c r="T4" s="656" t="s">
        <v>330</v>
      </c>
      <c r="U4" s="570" t="s">
        <v>343</v>
      </c>
      <c r="V4" s="309" t="s">
        <v>124</v>
      </c>
      <c r="W4" s="603"/>
      <c r="X4" s="570" t="s">
        <v>253</v>
      </c>
      <c r="Y4" s="570" t="s">
        <v>255</v>
      </c>
      <c r="Z4" s="568" t="s">
        <v>43</v>
      </c>
      <c r="AA4" s="310" t="s">
        <v>257</v>
      </c>
      <c r="AB4" s="656" t="s">
        <v>328</v>
      </c>
      <c r="AC4" s="656" t="s">
        <v>329</v>
      </c>
      <c r="AD4" s="656" t="s">
        <v>330</v>
      </c>
      <c r="AE4" s="309" t="s">
        <v>44</v>
      </c>
      <c r="AF4" s="603"/>
      <c r="AG4" s="569" t="s">
        <v>253</v>
      </c>
      <c r="AH4" s="568" t="s">
        <v>255</v>
      </c>
      <c r="AI4" s="312" t="s">
        <v>43</v>
      </c>
      <c r="AJ4" s="310" t="s">
        <v>257</v>
      </c>
      <c r="AK4" s="570" t="s">
        <v>265</v>
      </c>
      <c r="AL4" s="656" t="s">
        <v>329</v>
      </c>
      <c r="AM4" s="570" t="s">
        <v>264</v>
      </c>
      <c r="AN4" s="570" t="s">
        <v>263</v>
      </c>
      <c r="AO4" s="309" t="s">
        <v>260</v>
      </c>
      <c r="AP4" s="524" t="s">
        <v>261</v>
      </c>
      <c r="AQ4" s="525" t="s">
        <v>124</v>
      </c>
      <c r="AR4" s="595"/>
    </row>
    <row r="5" spans="1:44" s="1" customFormat="1" ht="20.100000000000001" customHeight="1">
      <c r="A5" s="592"/>
      <c r="B5" s="604" t="s">
        <v>123</v>
      </c>
      <c r="C5" s="598"/>
      <c r="D5" s="566" t="s">
        <v>254</v>
      </c>
      <c r="E5" s="566" t="s">
        <v>254</v>
      </c>
      <c r="F5" s="76"/>
      <c r="G5" s="566" t="s">
        <v>258</v>
      </c>
      <c r="H5" s="657"/>
      <c r="I5" s="657" t="s">
        <v>331</v>
      </c>
      <c r="J5" s="657"/>
      <c r="K5" s="574"/>
      <c r="L5" s="75"/>
      <c r="M5" s="598"/>
      <c r="N5" s="574" t="s">
        <v>254</v>
      </c>
      <c r="O5" s="574" t="s">
        <v>254</v>
      </c>
      <c r="P5" s="566"/>
      <c r="Q5" s="313" t="s">
        <v>258</v>
      </c>
      <c r="R5" s="657"/>
      <c r="S5" s="657" t="s">
        <v>351</v>
      </c>
      <c r="T5" s="657"/>
      <c r="U5" s="574"/>
      <c r="V5" s="76"/>
      <c r="W5" s="598"/>
      <c r="X5" s="566" t="s">
        <v>254</v>
      </c>
      <c r="Y5" s="566" t="s">
        <v>254</v>
      </c>
      <c r="Z5" s="76"/>
      <c r="AA5" s="314" t="s">
        <v>258</v>
      </c>
      <c r="AB5" s="657"/>
      <c r="AC5" s="657" t="s">
        <v>353</v>
      </c>
      <c r="AD5" s="657"/>
      <c r="AE5" s="76"/>
      <c r="AF5" s="598"/>
      <c r="AG5" s="354" t="s">
        <v>254</v>
      </c>
      <c r="AH5" s="574" t="s">
        <v>254</v>
      </c>
      <c r="AI5" s="92"/>
      <c r="AJ5" s="314" t="s">
        <v>258</v>
      </c>
      <c r="AK5" s="566"/>
      <c r="AL5" s="657" t="s">
        <v>352</v>
      </c>
      <c r="AM5" s="566"/>
      <c r="AN5" s="566" t="s">
        <v>45</v>
      </c>
      <c r="AO5" s="566" t="s">
        <v>46</v>
      </c>
      <c r="AP5" s="315"/>
      <c r="AQ5" s="526"/>
      <c r="AR5" s="595"/>
    </row>
    <row r="6" spans="1:44" s="3" customFormat="1" ht="20.100000000000001" customHeight="1">
      <c r="A6" s="593"/>
      <c r="B6" s="605"/>
      <c r="C6" s="599"/>
      <c r="D6" s="527"/>
      <c r="E6" s="316"/>
      <c r="F6" s="316" t="s">
        <v>122</v>
      </c>
      <c r="G6" s="316"/>
      <c r="H6" s="316"/>
      <c r="I6" s="658" t="s">
        <v>332</v>
      </c>
      <c r="J6" s="316"/>
      <c r="K6" s="316" t="s">
        <v>344</v>
      </c>
      <c r="L6" s="316" t="s">
        <v>259</v>
      </c>
      <c r="M6" s="599"/>
      <c r="N6" s="527"/>
      <c r="O6" s="316"/>
      <c r="P6" s="316" t="s">
        <v>122</v>
      </c>
      <c r="Q6" s="316"/>
      <c r="R6" s="316"/>
      <c r="S6" s="658" t="s">
        <v>332</v>
      </c>
      <c r="T6" s="316"/>
      <c r="U6" s="316" t="s">
        <v>344</v>
      </c>
      <c r="V6" s="316" t="s">
        <v>259</v>
      </c>
      <c r="W6" s="599"/>
      <c r="X6" s="567"/>
      <c r="Y6" s="567"/>
      <c r="Z6" s="571" t="s">
        <v>122</v>
      </c>
      <c r="AA6" s="316"/>
      <c r="AB6" s="316"/>
      <c r="AC6" s="658" t="s">
        <v>332</v>
      </c>
      <c r="AD6" s="316"/>
      <c r="AE6" s="571" t="s">
        <v>47</v>
      </c>
      <c r="AF6" s="599"/>
      <c r="AG6" s="355"/>
      <c r="AH6" s="527"/>
      <c r="AI6" s="316" t="s">
        <v>203</v>
      </c>
      <c r="AJ6" s="316"/>
      <c r="AK6" s="316"/>
      <c r="AL6" s="658" t="s">
        <v>332</v>
      </c>
      <c r="AM6" s="316"/>
      <c r="AN6" s="316" t="s">
        <v>120</v>
      </c>
      <c r="AO6" s="571" t="s">
        <v>262</v>
      </c>
      <c r="AP6" s="571" t="s">
        <v>121</v>
      </c>
      <c r="AQ6" s="528" t="s">
        <v>47</v>
      </c>
      <c r="AR6" s="596"/>
    </row>
    <row r="7" spans="1:44" s="7" customFormat="1" ht="45" customHeight="1">
      <c r="A7" s="93">
        <v>2015</v>
      </c>
      <c r="B7" s="530">
        <f>SUM(C7+M7+W7+AF7)</f>
        <v>1106101</v>
      </c>
      <c r="C7" s="473">
        <v>1002</v>
      </c>
      <c r="D7" s="473">
        <v>1002</v>
      </c>
      <c r="E7" s="473" t="s">
        <v>278</v>
      </c>
      <c r="F7" s="476">
        <v>0</v>
      </c>
      <c r="G7" s="477" t="s">
        <v>256</v>
      </c>
      <c r="H7" s="473" t="s">
        <v>278</v>
      </c>
      <c r="I7" s="477" t="s">
        <v>278</v>
      </c>
      <c r="J7" s="473" t="s">
        <v>278</v>
      </c>
      <c r="K7" s="473" t="s">
        <v>278</v>
      </c>
      <c r="L7" s="473">
        <v>0</v>
      </c>
      <c r="M7" s="477">
        <v>32845</v>
      </c>
      <c r="N7" s="476">
        <v>19983</v>
      </c>
      <c r="O7" s="473" t="s">
        <v>278</v>
      </c>
      <c r="P7" s="477">
        <v>12833</v>
      </c>
      <c r="Q7" s="473" t="s">
        <v>278</v>
      </c>
      <c r="R7" s="473" t="s">
        <v>278</v>
      </c>
      <c r="S7" s="473" t="s">
        <v>278</v>
      </c>
      <c r="T7" s="477" t="s">
        <v>278</v>
      </c>
      <c r="U7" s="473" t="s">
        <v>278</v>
      </c>
      <c r="V7" s="477">
        <v>29</v>
      </c>
      <c r="W7" s="477">
        <f>SUM(Z7:AE7)</f>
        <v>754387</v>
      </c>
      <c r="X7" s="473">
        <v>30646</v>
      </c>
      <c r="Y7" s="476" t="s">
        <v>278</v>
      </c>
      <c r="Z7" s="473">
        <v>610408</v>
      </c>
      <c r="AA7" s="477" t="s">
        <v>278</v>
      </c>
      <c r="AB7" s="473" t="s">
        <v>278</v>
      </c>
      <c r="AC7" s="473" t="s">
        <v>278</v>
      </c>
      <c r="AD7" s="464" t="s">
        <v>278</v>
      </c>
      <c r="AE7" s="94">
        <v>143979</v>
      </c>
      <c r="AF7" s="464">
        <v>317867</v>
      </c>
      <c r="AG7" s="481" t="s">
        <v>278</v>
      </c>
      <c r="AH7" s="473" t="s">
        <v>278</v>
      </c>
      <c r="AI7" s="473">
        <v>7757</v>
      </c>
      <c r="AJ7" s="448" t="s">
        <v>278</v>
      </c>
      <c r="AK7" s="473" t="s">
        <v>278</v>
      </c>
      <c r="AL7" s="464" t="s">
        <v>278</v>
      </c>
      <c r="AM7" s="448" t="s">
        <v>278</v>
      </c>
      <c r="AN7" s="447" t="s">
        <v>256</v>
      </c>
      <c r="AO7" s="464">
        <v>304887</v>
      </c>
      <c r="AP7" s="448" t="s">
        <v>256</v>
      </c>
      <c r="AQ7" s="464">
        <v>5</v>
      </c>
      <c r="AR7" s="483">
        <v>2015</v>
      </c>
    </row>
    <row r="8" spans="1:44" s="7" customFormat="1" ht="45" customHeight="1">
      <c r="A8" s="93">
        <v>2016</v>
      </c>
      <c r="B8" s="457">
        <f>SUM(C8+M8+W8+AF8)</f>
        <v>1107545</v>
      </c>
      <c r="C8" s="464">
        <v>1267</v>
      </c>
      <c r="D8" s="463">
        <v>1267</v>
      </c>
      <c r="E8" s="463" t="s">
        <v>278</v>
      </c>
      <c r="F8" s="456">
        <v>0</v>
      </c>
      <c r="G8" s="455" t="s">
        <v>256</v>
      </c>
      <c r="H8" s="463" t="s">
        <v>278</v>
      </c>
      <c r="I8" s="455" t="s">
        <v>278</v>
      </c>
      <c r="J8" s="463" t="s">
        <v>278</v>
      </c>
      <c r="K8" s="463" t="s">
        <v>278</v>
      </c>
      <c r="L8" s="463">
        <v>0</v>
      </c>
      <c r="M8" s="455">
        <v>34083</v>
      </c>
      <c r="N8" s="456">
        <v>21027</v>
      </c>
      <c r="O8" s="463" t="s">
        <v>278</v>
      </c>
      <c r="P8" s="455">
        <v>13056</v>
      </c>
      <c r="Q8" s="463" t="s">
        <v>278</v>
      </c>
      <c r="R8" s="463" t="s">
        <v>278</v>
      </c>
      <c r="S8" s="463" t="s">
        <v>278</v>
      </c>
      <c r="T8" s="456" t="s">
        <v>278</v>
      </c>
      <c r="U8" s="463" t="s">
        <v>278</v>
      </c>
      <c r="V8" s="454">
        <v>0</v>
      </c>
      <c r="W8" s="94">
        <f>SUM(Z8:AE8)</f>
        <v>739944</v>
      </c>
      <c r="X8" s="463">
        <v>21645</v>
      </c>
      <c r="Y8" s="463" t="s">
        <v>278</v>
      </c>
      <c r="Z8" s="463">
        <v>595838</v>
      </c>
      <c r="AA8" s="463" t="s">
        <v>278</v>
      </c>
      <c r="AB8" s="454" t="s">
        <v>278</v>
      </c>
      <c r="AC8" s="94" t="s">
        <v>278</v>
      </c>
      <c r="AD8" s="465" t="s">
        <v>278</v>
      </c>
      <c r="AE8" s="446">
        <v>144106</v>
      </c>
      <c r="AF8" s="463">
        <v>332251</v>
      </c>
      <c r="AG8" s="482" t="s">
        <v>278</v>
      </c>
      <c r="AH8" s="455" t="s">
        <v>278</v>
      </c>
      <c r="AI8" s="463">
        <v>7511</v>
      </c>
      <c r="AJ8" s="456" t="s">
        <v>278</v>
      </c>
      <c r="AK8" s="456" t="s">
        <v>278</v>
      </c>
      <c r="AL8" s="463" t="s">
        <v>278</v>
      </c>
      <c r="AM8" s="456" t="s">
        <v>278</v>
      </c>
      <c r="AN8" s="454" t="s">
        <v>256</v>
      </c>
      <c r="AO8" s="463">
        <v>318687</v>
      </c>
      <c r="AP8" s="456" t="s">
        <v>256</v>
      </c>
      <c r="AQ8" s="463">
        <v>5</v>
      </c>
      <c r="AR8" s="483">
        <v>2016</v>
      </c>
    </row>
    <row r="9" spans="1:44" s="7" customFormat="1" ht="45" customHeight="1">
      <c r="A9" s="93">
        <v>2017</v>
      </c>
      <c r="B9" s="461">
        <f>SUM(C9+M9+W9+AF9)</f>
        <v>1160049</v>
      </c>
      <c r="C9" s="464">
        <v>1267</v>
      </c>
      <c r="D9" s="464">
        <v>1267</v>
      </c>
      <c r="E9" s="464" t="s">
        <v>278</v>
      </c>
      <c r="F9" s="448">
        <v>0</v>
      </c>
      <c r="G9" s="94" t="s">
        <v>256</v>
      </c>
      <c r="H9" s="464" t="s">
        <v>278</v>
      </c>
      <c r="I9" s="94" t="s">
        <v>278</v>
      </c>
      <c r="J9" s="464" t="s">
        <v>278</v>
      </c>
      <c r="K9" s="464" t="s">
        <v>278</v>
      </c>
      <c r="L9" s="464">
        <v>0</v>
      </c>
      <c r="M9" s="94">
        <v>26281</v>
      </c>
      <c r="N9" s="448">
        <v>21027</v>
      </c>
      <c r="O9" s="464" t="s">
        <v>278</v>
      </c>
      <c r="P9" s="94">
        <v>5254</v>
      </c>
      <c r="Q9" s="464" t="s">
        <v>278</v>
      </c>
      <c r="R9" s="464" t="s">
        <v>278</v>
      </c>
      <c r="S9" s="464" t="s">
        <v>278</v>
      </c>
      <c r="T9" s="94" t="s">
        <v>278</v>
      </c>
      <c r="U9" s="464" t="s">
        <v>278</v>
      </c>
      <c r="V9" s="94">
        <v>0</v>
      </c>
      <c r="W9" s="94">
        <f>SUM(Z9:AE9)</f>
        <v>790968</v>
      </c>
      <c r="X9" s="464">
        <v>30365</v>
      </c>
      <c r="Y9" s="448" t="s">
        <v>278</v>
      </c>
      <c r="Z9" s="464">
        <v>646165</v>
      </c>
      <c r="AA9" s="463" t="s">
        <v>278</v>
      </c>
      <c r="AB9" s="465" t="s">
        <v>278</v>
      </c>
      <c r="AC9" s="445" t="s">
        <v>278</v>
      </c>
      <c r="AD9" s="465" t="s">
        <v>278</v>
      </c>
      <c r="AE9" s="448">
        <v>144803</v>
      </c>
      <c r="AF9" s="463">
        <v>341533</v>
      </c>
      <c r="AG9" s="482" t="s">
        <v>278</v>
      </c>
      <c r="AH9" s="455" t="s">
        <v>278</v>
      </c>
      <c r="AI9" s="463">
        <v>7890</v>
      </c>
      <c r="AJ9" s="456" t="s">
        <v>278</v>
      </c>
      <c r="AK9" s="456" t="s">
        <v>278</v>
      </c>
      <c r="AL9" s="463" t="s">
        <v>278</v>
      </c>
      <c r="AM9" s="456" t="s">
        <v>278</v>
      </c>
      <c r="AN9" s="454" t="s">
        <v>256</v>
      </c>
      <c r="AO9" s="463">
        <v>326941</v>
      </c>
      <c r="AP9" s="456" t="s">
        <v>256</v>
      </c>
      <c r="AQ9" s="463">
        <v>5</v>
      </c>
      <c r="AR9" s="483">
        <v>2017</v>
      </c>
    </row>
    <row r="10" spans="1:44" s="8" customFormat="1" ht="45" customHeight="1">
      <c r="A10" s="93">
        <v>2018</v>
      </c>
      <c r="B10" s="460">
        <v>1236751</v>
      </c>
      <c r="C10" s="465">
        <v>1267</v>
      </c>
      <c r="D10" s="465" t="s">
        <v>277</v>
      </c>
      <c r="E10" s="465">
        <v>1267</v>
      </c>
      <c r="F10" s="446" t="s">
        <v>277</v>
      </c>
      <c r="G10" s="445" t="s">
        <v>277</v>
      </c>
      <c r="H10" s="465" t="s">
        <v>278</v>
      </c>
      <c r="I10" s="445" t="s">
        <v>278</v>
      </c>
      <c r="J10" s="465" t="s">
        <v>278</v>
      </c>
      <c r="K10" s="465" t="s">
        <v>278</v>
      </c>
      <c r="L10" s="465" t="s">
        <v>277</v>
      </c>
      <c r="M10" s="445">
        <v>26281</v>
      </c>
      <c r="N10" s="446">
        <v>3184</v>
      </c>
      <c r="O10" s="465">
        <v>17843</v>
      </c>
      <c r="P10" s="445" t="s">
        <v>277</v>
      </c>
      <c r="Q10" s="465">
        <v>5254</v>
      </c>
      <c r="R10" s="465" t="s">
        <v>278</v>
      </c>
      <c r="S10" s="465" t="s">
        <v>278</v>
      </c>
      <c r="T10" s="445" t="s">
        <v>278</v>
      </c>
      <c r="U10" s="465" t="s">
        <v>278</v>
      </c>
      <c r="V10" s="445" t="s">
        <v>277</v>
      </c>
      <c r="W10" s="445">
        <v>840176</v>
      </c>
      <c r="X10" s="465">
        <v>4202</v>
      </c>
      <c r="Y10" s="446">
        <v>26220</v>
      </c>
      <c r="Z10" s="465">
        <v>20</v>
      </c>
      <c r="AA10" s="445">
        <v>663062</v>
      </c>
      <c r="AB10" s="465" t="s">
        <v>278</v>
      </c>
      <c r="AC10" s="475" t="s">
        <v>278</v>
      </c>
      <c r="AD10" s="473" t="s">
        <v>278</v>
      </c>
      <c r="AE10" s="476">
        <v>146672</v>
      </c>
      <c r="AF10" s="448">
        <v>369027</v>
      </c>
      <c r="AG10" s="481" t="s">
        <v>277</v>
      </c>
      <c r="AH10" s="94" t="s">
        <v>277</v>
      </c>
      <c r="AI10" s="464" t="s">
        <v>277</v>
      </c>
      <c r="AJ10" s="448">
        <v>8154</v>
      </c>
      <c r="AK10" s="448" t="s">
        <v>277</v>
      </c>
      <c r="AL10" s="464" t="s">
        <v>278</v>
      </c>
      <c r="AM10" s="448">
        <v>9928</v>
      </c>
      <c r="AN10" s="447" t="s">
        <v>277</v>
      </c>
      <c r="AO10" s="464">
        <v>345281</v>
      </c>
      <c r="AP10" s="448" t="s">
        <v>256</v>
      </c>
      <c r="AQ10" s="464" t="s">
        <v>277</v>
      </c>
      <c r="AR10" s="483">
        <v>2018</v>
      </c>
    </row>
    <row r="11" spans="1:44" s="8" customFormat="1" ht="45" customHeight="1">
      <c r="A11" s="93">
        <v>2019</v>
      </c>
      <c r="B11" s="457">
        <v>1259893</v>
      </c>
      <c r="C11" s="464">
        <v>1267</v>
      </c>
      <c r="D11" s="463">
        <v>0</v>
      </c>
      <c r="E11" s="463">
        <v>1267</v>
      </c>
      <c r="F11" s="456">
        <v>0</v>
      </c>
      <c r="G11" s="463">
        <v>0</v>
      </c>
      <c r="H11" s="463" t="s">
        <v>278</v>
      </c>
      <c r="I11" s="455" t="s">
        <v>278</v>
      </c>
      <c r="J11" s="463" t="s">
        <v>278</v>
      </c>
      <c r="K11" s="463" t="s">
        <v>278</v>
      </c>
      <c r="L11" s="463">
        <v>0</v>
      </c>
      <c r="M11" s="455">
        <v>26281</v>
      </c>
      <c r="N11" s="456">
        <v>3184</v>
      </c>
      <c r="O11" s="463">
        <v>17843</v>
      </c>
      <c r="P11" s="455">
        <v>0</v>
      </c>
      <c r="Q11" s="463">
        <v>5254</v>
      </c>
      <c r="R11" s="463" t="s">
        <v>278</v>
      </c>
      <c r="S11" s="463" t="s">
        <v>278</v>
      </c>
      <c r="T11" s="455" t="s">
        <v>278</v>
      </c>
      <c r="U11" s="463" t="s">
        <v>278</v>
      </c>
      <c r="V11" s="94">
        <v>0</v>
      </c>
      <c r="W11" s="94">
        <v>845246</v>
      </c>
      <c r="X11" s="464">
        <v>4202</v>
      </c>
      <c r="Y11" s="448">
        <v>26535</v>
      </c>
      <c r="Z11" s="465">
        <v>20</v>
      </c>
      <c r="AA11" s="465">
        <v>666928</v>
      </c>
      <c r="AB11" s="465" t="s">
        <v>278</v>
      </c>
      <c r="AC11" s="447" t="s">
        <v>278</v>
      </c>
      <c r="AD11" s="464" t="s">
        <v>278</v>
      </c>
      <c r="AE11" s="448">
        <v>147561</v>
      </c>
      <c r="AF11" s="465">
        <v>387099</v>
      </c>
      <c r="AG11" s="512" t="s">
        <v>277</v>
      </c>
      <c r="AH11" s="445">
        <v>0</v>
      </c>
      <c r="AI11" s="465">
        <v>0</v>
      </c>
      <c r="AJ11" s="446">
        <v>8973</v>
      </c>
      <c r="AK11" s="465">
        <v>0</v>
      </c>
      <c r="AL11" s="465" t="s">
        <v>278</v>
      </c>
      <c r="AM11" s="456">
        <v>9985</v>
      </c>
      <c r="AN11" s="463">
        <v>0</v>
      </c>
      <c r="AO11" s="465">
        <v>362234</v>
      </c>
      <c r="AP11" s="465">
        <v>0</v>
      </c>
      <c r="AQ11" s="464">
        <v>0</v>
      </c>
      <c r="AR11" s="483">
        <v>2019</v>
      </c>
    </row>
    <row r="12" spans="1:44" s="8" customFormat="1" ht="45" customHeight="1">
      <c r="A12" s="323">
        <v>2020</v>
      </c>
      <c r="B12" s="458">
        <v>1273669</v>
      </c>
      <c r="C12" s="464">
        <f t="shared" ref="C12:C13" si="0">SUM(D12:L12)</f>
        <v>1267</v>
      </c>
      <c r="D12" s="464">
        <v>0</v>
      </c>
      <c r="E12" s="464">
        <v>1267</v>
      </c>
      <c r="F12" s="448">
        <v>0</v>
      </c>
      <c r="G12" s="94">
        <v>0</v>
      </c>
      <c r="H12" s="464" t="s">
        <v>278</v>
      </c>
      <c r="I12" s="94" t="s">
        <v>278</v>
      </c>
      <c r="J12" s="464" t="s">
        <v>278</v>
      </c>
      <c r="K12" s="464" t="s">
        <v>278</v>
      </c>
      <c r="L12" s="464">
        <v>0</v>
      </c>
      <c r="M12" s="94">
        <f>SUM(N12:Q12)</f>
        <v>26281</v>
      </c>
      <c r="N12" s="448">
        <v>2140</v>
      </c>
      <c r="O12" s="464">
        <v>18887</v>
      </c>
      <c r="P12" s="94">
        <v>0</v>
      </c>
      <c r="Q12" s="464">
        <v>5254</v>
      </c>
      <c r="R12" s="464" t="s">
        <v>278</v>
      </c>
      <c r="S12" s="464" t="s">
        <v>278</v>
      </c>
      <c r="T12" s="94" t="s">
        <v>278</v>
      </c>
      <c r="U12" s="464" t="s">
        <v>278</v>
      </c>
      <c r="V12" s="94" t="s">
        <v>277</v>
      </c>
      <c r="W12" s="94">
        <f>SUM(X12:AE12)</f>
        <v>853560</v>
      </c>
      <c r="X12" s="464">
        <v>4296</v>
      </c>
      <c r="Y12" s="465">
        <v>26535</v>
      </c>
      <c r="Z12" s="463">
        <v>20</v>
      </c>
      <c r="AA12" s="445">
        <v>674552</v>
      </c>
      <c r="AB12" s="463" t="s">
        <v>278</v>
      </c>
      <c r="AC12" s="454" t="s">
        <v>278</v>
      </c>
      <c r="AD12" s="463" t="s">
        <v>278</v>
      </c>
      <c r="AE12" s="456">
        <v>148157</v>
      </c>
      <c r="AF12" s="463">
        <f>SUM(AG12:AQ12)</f>
        <v>386651</v>
      </c>
      <c r="AG12" s="456">
        <v>0</v>
      </c>
      <c r="AH12" s="455">
        <v>0</v>
      </c>
      <c r="AI12" s="454">
        <v>0</v>
      </c>
      <c r="AJ12" s="456">
        <v>9102</v>
      </c>
      <c r="AK12" s="456">
        <v>0</v>
      </c>
      <c r="AL12" s="463" t="s">
        <v>278</v>
      </c>
      <c r="AM12" s="476">
        <v>9996</v>
      </c>
      <c r="AN12" s="475">
        <v>0</v>
      </c>
      <c r="AO12" s="473">
        <v>367553</v>
      </c>
      <c r="AP12" s="465">
        <v>0</v>
      </c>
      <c r="AQ12" s="521">
        <v>0</v>
      </c>
      <c r="AR12" s="520">
        <v>2020</v>
      </c>
    </row>
    <row r="13" spans="1:44" s="7" customFormat="1" ht="45" customHeight="1">
      <c r="A13" s="323">
        <v>2021</v>
      </c>
      <c r="B13" s="459">
        <f>SUM(C13,M13,W13,AF13)</f>
        <v>1293696</v>
      </c>
      <c r="C13" s="463">
        <f t="shared" si="0"/>
        <v>1267</v>
      </c>
      <c r="D13" s="463">
        <v>0</v>
      </c>
      <c r="E13" s="463">
        <v>1267</v>
      </c>
      <c r="F13" s="456">
        <v>0</v>
      </c>
      <c r="G13" s="455">
        <v>0</v>
      </c>
      <c r="H13" s="463" t="s">
        <v>278</v>
      </c>
      <c r="I13" s="455" t="s">
        <v>278</v>
      </c>
      <c r="J13" s="463" t="s">
        <v>278</v>
      </c>
      <c r="K13" s="463" t="s">
        <v>278</v>
      </c>
      <c r="L13" s="463">
        <v>0</v>
      </c>
      <c r="M13" s="455">
        <f t="shared" ref="M13" si="1">SUM(N13:V13)</f>
        <v>26281</v>
      </c>
      <c r="N13" s="456">
        <v>2140</v>
      </c>
      <c r="O13" s="463">
        <v>18887</v>
      </c>
      <c r="P13" s="455">
        <v>0</v>
      </c>
      <c r="Q13" s="463">
        <v>0</v>
      </c>
      <c r="R13" s="463" t="s">
        <v>278</v>
      </c>
      <c r="S13" s="463" t="s">
        <v>278</v>
      </c>
      <c r="T13" s="455" t="s">
        <v>278</v>
      </c>
      <c r="U13" s="463" t="s">
        <v>278</v>
      </c>
      <c r="V13" s="455">
        <v>5254</v>
      </c>
      <c r="W13" s="455">
        <f>SUM(X13:AE13)</f>
        <v>869817</v>
      </c>
      <c r="X13" s="463">
        <v>4296</v>
      </c>
      <c r="Y13" s="463">
        <v>26534</v>
      </c>
      <c r="Z13" s="463">
        <v>20</v>
      </c>
      <c r="AA13" s="455">
        <v>684709</v>
      </c>
      <c r="AB13" s="473" t="s">
        <v>278</v>
      </c>
      <c r="AC13" s="475" t="s">
        <v>278</v>
      </c>
      <c r="AD13" s="473" t="s">
        <v>278</v>
      </c>
      <c r="AE13" s="476">
        <v>154258</v>
      </c>
      <c r="AF13" s="463">
        <f t="shared" ref="AF13" si="2">SUM(AG13:AQ13)</f>
        <v>396331</v>
      </c>
      <c r="AG13" s="463">
        <v>0</v>
      </c>
      <c r="AH13" s="463">
        <v>10</v>
      </c>
      <c r="AI13" s="475">
        <v>0</v>
      </c>
      <c r="AJ13" s="463">
        <v>10060</v>
      </c>
      <c r="AK13" s="476">
        <v>0</v>
      </c>
      <c r="AL13" s="473" t="s">
        <v>278</v>
      </c>
      <c r="AM13" s="448">
        <v>10028</v>
      </c>
      <c r="AN13" s="473">
        <v>0</v>
      </c>
      <c r="AO13" s="464">
        <v>376233</v>
      </c>
      <c r="AP13" s="463">
        <v>0</v>
      </c>
      <c r="AQ13" s="464">
        <v>0</v>
      </c>
      <c r="AR13" s="520">
        <v>2021</v>
      </c>
    </row>
    <row r="14" spans="1:44" s="7" customFormat="1" ht="45" customHeight="1">
      <c r="A14" s="485">
        <v>2022</v>
      </c>
      <c r="B14" s="461">
        <v>1320468</v>
      </c>
      <c r="C14" s="463">
        <v>1267</v>
      </c>
      <c r="D14" s="463">
        <v>0</v>
      </c>
      <c r="E14" s="463">
        <v>1267</v>
      </c>
      <c r="F14" s="456">
        <v>0</v>
      </c>
      <c r="G14" s="455">
        <v>0</v>
      </c>
      <c r="H14" s="463" t="s">
        <v>278</v>
      </c>
      <c r="I14" s="455" t="s">
        <v>278</v>
      </c>
      <c r="J14" s="463" t="s">
        <v>278</v>
      </c>
      <c r="K14" s="463" t="s">
        <v>278</v>
      </c>
      <c r="L14" s="463">
        <v>0</v>
      </c>
      <c r="M14" s="455">
        <v>26281</v>
      </c>
      <c r="N14" s="456">
        <v>2140</v>
      </c>
      <c r="O14" s="463">
        <v>18437</v>
      </c>
      <c r="P14" s="455">
        <v>0</v>
      </c>
      <c r="Q14" s="463">
        <v>5704</v>
      </c>
      <c r="R14" s="463" t="s">
        <v>278</v>
      </c>
      <c r="S14" s="463" t="s">
        <v>278</v>
      </c>
      <c r="T14" s="455" t="s">
        <v>278</v>
      </c>
      <c r="U14" s="463" t="s">
        <v>278</v>
      </c>
      <c r="V14" s="455">
        <v>0</v>
      </c>
      <c r="W14" s="455">
        <v>879366</v>
      </c>
      <c r="X14" s="463">
        <v>4296</v>
      </c>
      <c r="Y14" s="456">
        <v>26525</v>
      </c>
      <c r="Z14" s="463">
        <v>20</v>
      </c>
      <c r="AA14" s="463">
        <v>691681</v>
      </c>
      <c r="AB14" s="463" t="s">
        <v>278</v>
      </c>
      <c r="AC14" s="455" t="s">
        <v>278</v>
      </c>
      <c r="AD14" s="463" t="s">
        <v>278</v>
      </c>
      <c r="AE14" s="463">
        <v>156844</v>
      </c>
      <c r="AF14" s="455">
        <v>413554</v>
      </c>
      <c r="AG14" s="455">
        <v>2</v>
      </c>
      <c r="AH14" s="455">
        <v>10</v>
      </c>
      <c r="AI14" s="454">
        <v>0</v>
      </c>
      <c r="AJ14" s="463">
        <v>10293</v>
      </c>
      <c r="AK14" s="456">
        <v>46</v>
      </c>
      <c r="AL14" s="463" t="s">
        <v>278</v>
      </c>
      <c r="AM14" s="456">
        <v>10028</v>
      </c>
      <c r="AN14" s="463">
        <v>0</v>
      </c>
      <c r="AO14" s="463">
        <v>387220</v>
      </c>
      <c r="AP14" s="456">
        <v>0</v>
      </c>
      <c r="AQ14" s="463">
        <v>0</v>
      </c>
      <c r="AR14" s="483">
        <v>2022</v>
      </c>
    </row>
    <row r="15" spans="1:44" s="442" customFormat="1" ht="45" customHeight="1">
      <c r="A15" s="486">
        <v>2023</v>
      </c>
      <c r="B15" s="444">
        <v>1342173</v>
      </c>
      <c r="C15" s="472">
        <v>1267</v>
      </c>
      <c r="D15" s="467">
        <v>0</v>
      </c>
      <c r="E15" s="467">
        <v>1267</v>
      </c>
      <c r="F15" s="468">
        <v>0</v>
      </c>
      <c r="G15" s="449">
        <v>0</v>
      </c>
      <c r="H15" s="467">
        <v>0</v>
      </c>
      <c r="I15" s="449">
        <v>0</v>
      </c>
      <c r="J15" s="467">
        <v>0</v>
      </c>
      <c r="K15" s="467">
        <v>0</v>
      </c>
      <c r="L15" s="467">
        <v>0</v>
      </c>
      <c r="M15" s="450">
        <v>26281</v>
      </c>
      <c r="N15" s="453">
        <v>1688</v>
      </c>
      <c r="O15" s="470">
        <v>11945</v>
      </c>
      <c r="P15" s="451">
        <v>6944</v>
      </c>
      <c r="Q15" s="470">
        <v>5704</v>
      </c>
      <c r="R15" s="467">
        <v>0</v>
      </c>
      <c r="S15" s="467">
        <v>0</v>
      </c>
      <c r="T15" s="449">
        <v>0</v>
      </c>
      <c r="U15" s="467">
        <v>0</v>
      </c>
      <c r="V15" s="451">
        <v>0</v>
      </c>
      <c r="W15" s="452">
        <v>892058</v>
      </c>
      <c r="X15" s="470">
        <v>4296</v>
      </c>
      <c r="Y15" s="453">
        <v>26551</v>
      </c>
      <c r="Z15" s="470">
        <v>20</v>
      </c>
      <c r="AA15" s="451">
        <v>700796</v>
      </c>
      <c r="AB15" s="470">
        <v>231</v>
      </c>
      <c r="AC15" s="451">
        <v>131877</v>
      </c>
      <c r="AD15" s="478">
        <v>16603</v>
      </c>
      <c r="AE15" s="478">
        <v>11684</v>
      </c>
      <c r="AF15" s="480">
        <v>422567</v>
      </c>
      <c r="AG15" s="478">
        <v>2</v>
      </c>
      <c r="AH15" s="480">
        <v>10</v>
      </c>
      <c r="AI15" s="478">
        <v>0</v>
      </c>
      <c r="AJ15" s="478">
        <v>10785</v>
      </c>
      <c r="AK15" s="479">
        <v>46</v>
      </c>
      <c r="AL15" s="484">
        <v>5955</v>
      </c>
      <c r="AM15" s="478">
        <v>10051</v>
      </c>
      <c r="AN15" s="484">
        <v>0</v>
      </c>
      <c r="AO15" s="478">
        <v>395718</v>
      </c>
      <c r="AP15" s="479">
        <v>0</v>
      </c>
      <c r="AQ15" s="479">
        <v>0</v>
      </c>
      <c r="AR15" s="441">
        <v>2023</v>
      </c>
    </row>
    <row r="16" spans="1:44" s="322" customFormat="1" ht="45" customHeight="1">
      <c r="A16" s="469">
        <v>2024</v>
      </c>
      <c r="B16" s="511">
        <v>1353844</v>
      </c>
      <c r="C16" s="466">
        <v>1267</v>
      </c>
      <c r="D16" s="462">
        <v>0</v>
      </c>
      <c r="E16" s="436">
        <v>1267</v>
      </c>
      <c r="F16" s="436">
        <v>0</v>
      </c>
      <c r="G16" s="436">
        <v>0</v>
      </c>
      <c r="H16" s="436">
        <v>0</v>
      </c>
      <c r="I16" s="436">
        <v>0</v>
      </c>
      <c r="J16" s="436">
        <v>0</v>
      </c>
      <c r="K16" s="436">
        <v>0</v>
      </c>
      <c r="L16" s="436">
        <v>0</v>
      </c>
      <c r="M16" s="437">
        <v>26281</v>
      </c>
      <c r="N16" s="438">
        <v>1688</v>
      </c>
      <c r="O16" s="438">
        <v>15999</v>
      </c>
      <c r="P16" s="438">
        <v>2890</v>
      </c>
      <c r="Q16" s="471">
        <v>5704</v>
      </c>
      <c r="R16" s="462">
        <v>0</v>
      </c>
      <c r="S16" s="436">
        <v>0</v>
      </c>
      <c r="T16" s="436">
        <v>0</v>
      </c>
      <c r="U16" s="436">
        <v>0</v>
      </c>
      <c r="V16" s="438">
        <v>0</v>
      </c>
      <c r="W16" s="439">
        <v>898013</v>
      </c>
      <c r="X16" s="438">
        <v>4296</v>
      </c>
      <c r="Y16" s="438">
        <v>26551</v>
      </c>
      <c r="Z16" s="438">
        <v>20</v>
      </c>
      <c r="AA16" s="438">
        <v>706638</v>
      </c>
      <c r="AB16" s="438">
        <v>231</v>
      </c>
      <c r="AC16" s="440">
        <v>131984</v>
      </c>
      <c r="AD16" s="513">
        <v>16603</v>
      </c>
      <c r="AE16" s="514">
        <v>11690</v>
      </c>
      <c r="AF16" s="474">
        <v>428283</v>
      </c>
      <c r="AG16" s="438">
        <v>2</v>
      </c>
      <c r="AH16" s="438">
        <v>10</v>
      </c>
      <c r="AI16" s="438">
        <v>0</v>
      </c>
      <c r="AJ16" s="438">
        <v>11174</v>
      </c>
      <c r="AK16" s="514">
        <v>46</v>
      </c>
      <c r="AL16" s="474">
        <v>5976</v>
      </c>
      <c r="AM16" s="471">
        <v>10051</v>
      </c>
      <c r="AN16" s="516">
        <v>0</v>
      </c>
      <c r="AO16" s="517">
        <v>401024</v>
      </c>
      <c r="AP16" s="517">
        <v>0</v>
      </c>
      <c r="AQ16" s="519">
        <v>0</v>
      </c>
      <c r="AR16" s="518">
        <v>2024</v>
      </c>
    </row>
    <row r="17" spans="1:44" ht="12.95" customHeight="1">
      <c r="A17" s="28" t="s">
        <v>269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515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5"/>
      <c r="AR17" s="317" t="s">
        <v>275</v>
      </c>
    </row>
    <row r="18" spans="1:44" ht="14.45" customHeight="1"/>
    <row r="19" spans="1:44" ht="15.75" customHeight="1"/>
    <row r="20" spans="1:44" ht="14.45" customHeight="1"/>
    <row r="21" spans="1:44" ht="14.45" customHeight="1"/>
    <row r="22" spans="1:44" ht="14.45" customHeight="1">
      <c r="AP22" s="443"/>
    </row>
    <row r="23" spans="1:44" ht="5.25" customHeight="1"/>
    <row r="24" spans="1:44" ht="15.75" customHeight="1"/>
    <row r="25" spans="1:44" ht="15.75" customHeight="1"/>
  </sheetData>
  <mergeCells count="12">
    <mergeCell ref="W1:AR1"/>
    <mergeCell ref="A1:V1"/>
    <mergeCell ref="A3:A6"/>
    <mergeCell ref="AR3:AR6"/>
    <mergeCell ref="C4:C6"/>
    <mergeCell ref="M4:M6"/>
    <mergeCell ref="M3:V3"/>
    <mergeCell ref="W4:W6"/>
    <mergeCell ref="AF4:AF6"/>
    <mergeCell ref="B3:B4"/>
    <mergeCell ref="B5:B6"/>
    <mergeCell ref="W3:AE3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"/>
  <sheetViews>
    <sheetView view="pageBreakPreview" zoomScaleNormal="100" zoomScaleSheetLayoutView="100" workbookViewId="0">
      <selection activeCell="D6" sqref="D6"/>
    </sheetView>
  </sheetViews>
  <sheetFormatPr defaultColWidth="9" defaultRowHeight="17.25"/>
  <cols>
    <col min="1" max="1" width="10.25" style="45" customWidth="1"/>
    <col min="2" max="5" width="13.5" style="46" customWidth="1"/>
    <col min="6" max="6" width="16.75" style="46" customWidth="1"/>
    <col min="7" max="7" width="13.5" style="46" customWidth="1"/>
    <col min="8" max="8" width="8" style="45" customWidth="1"/>
    <col min="9" max="16384" width="9" style="45"/>
  </cols>
  <sheetData>
    <row r="1" spans="1:8" s="139" customFormat="1" ht="39.75" customHeight="1">
      <c r="A1" s="487" t="s">
        <v>383</v>
      </c>
      <c r="B1" s="69"/>
      <c r="C1" s="69"/>
      <c r="D1" s="69"/>
      <c r="E1" s="69"/>
      <c r="F1" s="69"/>
      <c r="G1" s="69"/>
      <c r="H1" s="68"/>
    </row>
    <row r="2" spans="1:8" s="28" customFormat="1" ht="20.100000000000001" customHeight="1" thickBot="1">
      <c r="A2" s="22" t="s">
        <v>138</v>
      </c>
      <c r="B2" s="23"/>
      <c r="C2" s="23"/>
      <c r="D2" s="23"/>
      <c r="E2" s="23"/>
      <c r="F2" s="23"/>
      <c r="G2" s="23"/>
      <c r="H2" s="27" t="s">
        <v>137</v>
      </c>
    </row>
    <row r="3" spans="1:8" s="36" customFormat="1" ht="54.75" thickTop="1">
      <c r="A3" s="607" t="s">
        <v>30</v>
      </c>
      <c r="B3" s="140" t="s">
        <v>136</v>
      </c>
      <c r="C3" s="140" t="s">
        <v>135</v>
      </c>
      <c r="D3" s="324" t="s">
        <v>285</v>
      </c>
      <c r="E3" s="324" t="s">
        <v>292</v>
      </c>
      <c r="F3" s="325" t="s">
        <v>291</v>
      </c>
      <c r="G3" s="324" t="s">
        <v>303</v>
      </c>
      <c r="H3" s="609" t="s">
        <v>134</v>
      </c>
    </row>
    <row r="4" spans="1:8" s="36" customFormat="1" ht="38.25" customHeight="1">
      <c r="A4" s="608"/>
      <c r="B4" s="141" t="s">
        <v>15</v>
      </c>
      <c r="C4" s="143" t="s">
        <v>301</v>
      </c>
      <c r="D4" s="143" t="s">
        <v>131</v>
      </c>
      <c r="E4" s="143" t="s">
        <v>302</v>
      </c>
      <c r="F4" s="142" t="s">
        <v>290</v>
      </c>
      <c r="G4" s="143" t="s">
        <v>288</v>
      </c>
      <c r="H4" s="610"/>
    </row>
    <row r="5" spans="1:8" s="36" customFormat="1" ht="44.65" customHeight="1">
      <c r="A5" s="93">
        <v>2015</v>
      </c>
      <c r="B5" s="94">
        <f>SUM(C5:G5)</f>
        <v>25355.938999999998</v>
      </c>
      <c r="C5" s="144">
        <v>12901.8</v>
      </c>
      <c r="D5" s="144">
        <v>0</v>
      </c>
      <c r="E5" s="144">
        <v>6252.7449999999999</v>
      </c>
      <c r="F5" s="144">
        <v>170.93299999999999</v>
      </c>
      <c r="G5" s="144">
        <v>6030.4610000000002</v>
      </c>
      <c r="H5" s="95">
        <v>2015</v>
      </c>
    </row>
    <row r="6" spans="1:8" s="36" customFormat="1" ht="44.65" customHeight="1">
      <c r="A6" s="93">
        <v>2016</v>
      </c>
      <c r="B6" s="94">
        <f>SUM(C6:G6)</f>
        <v>26031</v>
      </c>
      <c r="C6" s="144">
        <v>13354</v>
      </c>
      <c r="D6" s="144">
        <v>0</v>
      </c>
      <c r="E6" s="144">
        <v>5616</v>
      </c>
      <c r="F6" s="144">
        <v>162</v>
      </c>
      <c r="G6" s="144">
        <v>6899</v>
      </c>
      <c r="H6" s="95">
        <v>2016</v>
      </c>
    </row>
    <row r="7" spans="1:8" s="36" customFormat="1" ht="44.65" customHeight="1">
      <c r="A7" s="145">
        <v>2017</v>
      </c>
      <c r="B7" s="144">
        <v>25790.155000000002</v>
      </c>
      <c r="C7" s="144">
        <v>13751.057000000001</v>
      </c>
      <c r="D7" s="144">
        <v>0</v>
      </c>
      <c r="E7" s="144">
        <v>6793.6440000000002</v>
      </c>
      <c r="F7" s="144">
        <v>163.114</v>
      </c>
      <c r="G7" s="144">
        <v>5082</v>
      </c>
      <c r="H7" s="95">
        <v>2017</v>
      </c>
    </row>
    <row r="8" spans="1:8" s="122" customFormat="1" ht="44.65" customHeight="1">
      <c r="A8" s="145">
        <v>2018</v>
      </c>
      <c r="B8" s="144">
        <v>26926.553</v>
      </c>
      <c r="C8" s="144">
        <v>14610.594999999999</v>
      </c>
      <c r="D8" s="144">
        <v>0</v>
      </c>
      <c r="E8" s="144">
        <v>7064.19</v>
      </c>
      <c r="F8" s="144">
        <v>181.12799999999999</v>
      </c>
      <c r="G8" s="144">
        <v>5090</v>
      </c>
      <c r="H8" s="95">
        <v>2018</v>
      </c>
    </row>
    <row r="9" spans="1:8" s="122" customFormat="1" ht="44.65" customHeight="1">
      <c r="A9" s="145">
        <v>2019</v>
      </c>
      <c r="B9" s="272">
        <f>SUM(C9:G9)</f>
        <v>26451815</v>
      </c>
      <c r="C9" s="272">
        <v>15289253</v>
      </c>
      <c r="D9" s="273">
        <v>0</v>
      </c>
      <c r="E9" s="272">
        <v>11004998</v>
      </c>
      <c r="F9" s="272">
        <v>157446</v>
      </c>
      <c r="G9" s="273">
        <v>118</v>
      </c>
      <c r="H9" s="95">
        <v>2019</v>
      </c>
    </row>
    <row r="10" spans="1:8" s="122" customFormat="1" ht="44.65" customHeight="1">
      <c r="A10" s="145">
        <v>2020</v>
      </c>
      <c r="B10" s="94">
        <v>26742</v>
      </c>
      <c r="C10" s="272">
        <v>14072438</v>
      </c>
      <c r="D10" s="273">
        <v>0</v>
      </c>
      <c r="E10" s="272">
        <v>10097203</v>
      </c>
      <c r="F10" s="272">
        <v>131584</v>
      </c>
      <c r="G10" s="273">
        <v>2441</v>
      </c>
      <c r="H10" s="95">
        <v>2020</v>
      </c>
    </row>
    <row r="11" spans="1:8" s="330" customFormat="1" ht="44.65" customHeight="1">
      <c r="A11" s="93">
        <v>2021</v>
      </c>
      <c r="B11" s="94">
        <v>28542</v>
      </c>
      <c r="C11" s="144">
        <v>17387</v>
      </c>
      <c r="D11" s="144">
        <v>0</v>
      </c>
      <c r="E11" s="144">
        <v>11017</v>
      </c>
      <c r="F11" s="144">
        <v>66</v>
      </c>
      <c r="G11" s="144">
        <v>70</v>
      </c>
      <c r="H11" s="95">
        <v>2021</v>
      </c>
    </row>
    <row r="12" spans="1:8" s="330" customFormat="1" ht="44.65" customHeight="1">
      <c r="A12" s="93">
        <v>2022</v>
      </c>
      <c r="B12" s="398">
        <v>27737557</v>
      </c>
      <c r="C12" s="398">
        <v>17403246</v>
      </c>
      <c r="D12" s="144">
        <v>0</v>
      </c>
      <c r="E12" s="398">
        <v>10175305</v>
      </c>
      <c r="F12" s="398">
        <v>83089</v>
      </c>
      <c r="G12" s="398">
        <v>75917</v>
      </c>
      <c r="H12" s="95">
        <v>2022</v>
      </c>
    </row>
    <row r="13" spans="1:8" s="490" customFormat="1" ht="44.65" customHeight="1">
      <c r="A13" s="483">
        <v>2023</v>
      </c>
      <c r="B13" s="492">
        <v>28553</v>
      </c>
      <c r="C13" s="488">
        <v>19222776</v>
      </c>
      <c r="D13" s="489">
        <v>0</v>
      </c>
      <c r="E13" s="488">
        <v>9206603</v>
      </c>
      <c r="F13" s="488">
        <v>96508</v>
      </c>
      <c r="G13" s="491">
        <v>25536</v>
      </c>
      <c r="H13" s="483">
        <v>2023</v>
      </c>
    </row>
    <row r="14" spans="1:8" s="274" customFormat="1" ht="44.65" customHeight="1">
      <c r="A14" s="356">
        <v>2024</v>
      </c>
      <c r="B14" s="415">
        <v>30041</v>
      </c>
      <c r="C14" s="357">
        <v>20414536</v>
      </c>
      <c r="D14" s="358">
        <v>0</v>
      </c>
      <c r="E14" s="357">
        <v>9528703</v>
      </c>
      <c r="F14" s="357">
        <v>97398</v>
      </c>
      <c r="G14" s="357">
        <v>0</v>
      </c>
      <c r="H14" s="359">
        <v>2024</v>
      </c>
    </row>
    <row r="15" spans="1:8" s="37" customFormat="1" ht="15" customHeight="1">
      <c r="A15" s="70" t="s">
        <v>205</v>
      </c>
      <c r="B15" s="71"/>
      <c r="C15" s="71"/>
      <c r="D15" s="71"/>
      <c r="E15" s="71"/>
      <c r="F15" s="71"/>
      <c r="G15" s="71"/>
      <c r="H15" s="72" t="s">
        <v>206</v>
      </c>
    </row>
    <row r="16" spans="1:8" s="146" customFormat="1" ht="15" customHeight="1">
      <c r="A16" s="146" t="s">
        <v>273</v>
      </c>
      <c r="B16" s="136"/>
      <c r="C16" s="136"/>
      <c r="D16" s="136"/>
      <c r="E16" s="136"/>
      <c r="F16" s="136"/>
      <c r="G16" s="136"/>
    </row>
    <row r="17" spans="5:8" ht="16.5" customHeight="1">
      <c r="H17" s="147"/>
    </row>
    <row r="18" spans="5:8" ht="16.5" customHeight="1">
      <c r="H18" s="147"/>
    </row>
    <row r="19" spans="5:8" ht="14.45" customHeight="1">
      <c r="E19" s="148"/>
      <c r="H19" s="147"/>
    </row>
    <row r="20" spans="5:8" ht="14.45" customHeight="1">
      <c r="E20" s="148"/>
      <c r="H20" s="147"/>
    </row>
    <row r="21" spans="5:8" ht="14.45" customHeight="1">
      <c r="E21" s="148"/>
      <c r="H21" s="147"/>
    </row>
    <row r="22" spans="5:8" ht="14.45" customHeight="1">
      <c r="E22" s="148"/>
      <c r="H22" s="147"/>
    </row>
    <row r="23" spans="5:8" ht="19.5" customHeight="1">
      <c r="E23" s="148"/>
      <c r="H23" s="147"/>
    </row>
    <row r="24" spans="5:8" ht="14.45" customHeight="1">
      <c r="E24" s="148"/>
      <c r="H24" s="147"/>
    </row>
    <row r="25" spans="5:8" ht="14.25" customHeight="1">
      <c r="E25" s="148"/>
      <c r="H25" s="147"/>
    </row>
    <row r="26" spans="5:8" ht="14.45" customHeight="1">
      <c r="E26" s="148"/>
      <c r="H26" s="147"/>
    </row>
    <row r="27" spans="5:8" ht="14.45" customHeight="1">
      <c r="E27" s="148"/>
      <c r="H27" s="147"/>
    </row>
    <row r="28" spans="5:8" ht="19.5" customHeight="1">
      <c r="E28" s="148"/>
      <c r="H28" s="147"/>
    </row>
    <row r="29" spans="5:8" ht="14.45" customHeight="1">
      <c r="E29" s="148"/>
      <c r="H29" s="147"/>
    </row>
    <row r="30" spans="5:8" ht="14.45" customHeight="1">
      <c r="H30" s="147"/>
    </row>
    <row r="31" spans="5:8" ht="19.5" customHeight="1">
      <c r="H31" s="147"/>
    </row>
    <row r="32" spans="5:8" ht="14.45" customHeight="1">
      <c r="H32" s="147"/>
    </row>
    <row r="33" spans="8:8" ht="14.25" customHeight="1">
      <c r="H33" s="147"/>
    </row>
    <row r="34" spans="8:8" ht="14.45" customHeight="1">
      <c r="H34" s="147"/>
    </row>
    <row r="35" spans="8:8" ht="14.45" customHeight="1">
      <c r="H35" s="147"/>
    </row>
    <row r="36" spans="8:8" ht="14.45" customHeight="1">
      <c r="H36" s="147"/>
    </row>
    <row r="37" spans="8:8" ht="5.25" customHeight="1">
      <c r="H37" s="147"/>
    </row>
    <row r="38" spans="8:8" ht="15.75" customHeight="1">
      <c r="H38" s="147"/>
    </row>
    <row r="39" spans="8:8" ht="15.75" customHeight="1">
      <c r="H39" s="147"/>
    </row>
    <row r="40" spans="8:8">
      <c r="H40" s="147"/>
    </row>
    <row r="41" spans="8:8">
      <c r="H41" s="147"/>
    </row>
  </sheetData>
  <mergeCells count="2">
    <mergeCell ref="A3:A4"/>
    <mergeCell ref="H3:H4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2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view="pageBreakPreview" zoomScaleNormal="85" zoomScaleSheetLayoutView="100" workbookViewId="0">
      <pane xSplit="1" ySplit="6" topLeftCell="B7" activePane="bottomRight" state="frozen"/>
      <selection activeCell="I12" sqref="I12"/>
      <selection pane="topRight" activeCell="I12" sqref="I12"/>
      <selection pane="bottomLeft" activeCell="I12" sqref="I12"/>
      <selection pane="bottomRight" activeCell="F7" sqref="F7"/>
    </sheetView>
  </sheetViews>
  <sheetFormatPr defaultColWidth="9" defaultRowHeight="17.25"/>
  <cols>
    <col min="1" max="1" width="12.25" style="45" customWidth="1"/>
    <col min="2" max="7" width="14.625" style="46" customWidth="1"/>
    <col min="8" max="8" width="17.375" style="45" customWidth="1"/>
    <col min="9" max="16384" width="9" style="45"/>
  </cols>
  <sheetData>
    <row r="1" spans="1:8" s="139" customFormat="1" ht="38.25" customHeight="1">
      <c r="A1" s="487" t="s">
        <v>384</v>
      </c>
      <c r="B1" s="69"/>
      <c r="C1" s="69"/>
      <c r="D1" s="69"/>
      <c r="E1" s="69"/>
      <c r="F1" s="69"/>
      <c r="G1" s="69"/>
      <c r="H1" s="68"/>
    </row>
    <row r="2" spans="1:8" s="28" customFormat="1" ht="20.100000000000001" customHeight="1" thickBot="1">
      <c r="A2" s="154" t="s">
        <v>140</v>
      </c>
      <c r="B2" s="155"/>
      <c r="C2" s="155"/>
      <c r="D2" s="155"/>
      <c r="E2" s="155"/>
      <c r="F2" s="155"/>
      <c r="G2" s="155"/>
      <c r="H2" s="156" t="s">
        <v>139</v>
      </c>
    </row>
    <row r="3" spans="1:8" s="28" customFormat="1" ht="37.5" customHeight="1" thickTop="1">
      <c r="A3" s="591" t="s">
        <v>30</v>
      </c>
      <c r="B3" s="157" t="s">
        <v>136</v>
      </c>
      <c r="C3" s="157" t="s">
        <v>135</v>
      </c>
      <c r="D3" s="326" t="s">
        <v>293</v>
      </c>
      <c r="E3" s="326" t="s">
        <v>295</v>
      </c>
      <c r="F3" s="326" t="s">
        <v>286</v>
      </c>
      <c r="G3" s="326" t="s">
        <v>287</v>
      </c>
      <c r="H3" s="594" t="s">
        <v>134</v>
      </c>
    </row>
    <row r="4" spans="1:8" s="28" customFormat="1" ht="19.5" customHeight="1">
      <c r="A4" s="592"/>
      <c r="B4" s="76"/>
      <c r="C4" s="76"/>
      <c r="D4" s="328" t="s">
        <v>294</v>
      </c>
      <c r="E4" s="328" t="s">
        <v>296</v>
      </c>
      <c r="F4" s="328" t="s">
        <v>297</v>
      </c>
      <c r="G4" s="328" t="s">
        <v>299</v>
      </c>
      <c r="H4" s="595"/>
    </row>
    <row r="5" spans="1:8" s="28" customFormat="1" ht="20.100000000000001" customHeight="1">
      <c r="A5" s="592"/>
      <c r="B5" s="76"/>
      <c r="C5" s="76"/>
      <c r="D5" s="76"/>
      <c r="E5" s="76"/>
      <c r="F5" s="329" t="s">
        <v>298</v>
      </c>
      <c r="G5" s="329" t="s">
        <v>300</v>
      </c>
      <c r="H5" s="595"/>
    </row>
    <row r="6" spans="1:8" s="36" customFormat="1" ht="37.5" customHeight="1">
      <c r="A6" s="593"/>
      <c r="B6" s="31" t="s">
        <v>15</v>
      </c>
      <c r="C6" s="31" t="s">
        <v>133</v>
      </c>
      <c r="D6" s="31" t="s">
        <v>17</v>
      </c>
      <c r="E6" s="31" t="s">
        <v>132</v>
      </c>
      <c r="F6" s="158" t="s">
        <v>290</v>
      </c>
      <c r="G6" s="327" t="s">
        <v>289</v>
      </c>
      <c r="H6" s="596"/>
    </row>
    <row r="7" spans="1:8" s="28" customFormat="1" ht="47.25" customHeight="1">
      <c r="A7" s="87">
        <v>2015</v>
      </c>
      <c r="B7" s="159">
        <f>SUM(C7:G7)</f>
        <v>23060.215</v>
      </c>
      <c r="C7" s="160">
        <v>6944.9489999999996</v>
      </c>
      <c r="D7" s="162">
        <v>0</v>
      </c>
      <c r="E7" s="160">
        <v>8608.6949999999997</v>
      </c>
      <c r="F7" s="161">
        <v>185.98400000000001</v>
      </c>
      <c r="G7" s="160">
        <v>7320.5870000000004</v>
      </c>
      <c r="H7" s="168">
        <v>2015</v>
      </c>
    </row>
    <row r="8" spans="1:8" s="28" customFormat="1" ht="47.25" customHeight="1">
      <c r="A8" s="87">
        <v>2016</v>
      </c>
      <c r="B8" s="159">
        <f>SUM(C8:G8)</f>
        <v>24743</v>
      </c>
      <c r="C8" s="160">
        <v>7610</v>
      </c>
      <c r="D8" s="162">
        <v>0</v>
      </c>
      <c r="E8" s="160">
        <v>9007</v>
      </c>
      <c r="F8" s="162">
        <v>178</v>
      </c>
      <c r="G8" s="160">
        <v>7948</v>
      </c>
      <c r="H8" s="168">
        <v>2016</v>
      </c>
    </row>
    <row r="9" spans="1:8" s="28" customFormat="1" ht="47.25" customHeight="1">
      <c r="A9" s="87">
        <v>2017</v>
      </c>
      <c r="B9" s="163">
        <v>24005.439000000002</v>
      </c>
      <c r="C9" s="160">
        <v>8082.4780000000001</v>
      </c>
      <c r="D9" s="162">
        <v>0</v>
      </c>
      <c r="E9" s="160">
        <v>9558.8870000000006</v>
      </c>
      <c r="F9" s="161">
        <v>172.74700000000001</v>
      </c>
      <c r="G9" s="160">
        <v>6191</v>
      </c>
      <c r="H9" s="168">
        <v>2017</v>
      </c>
    </row>
    <row r="10" spans="1:8" s="150" customFormat="1" ht="47.25" customHeight="1">
      <c r="A10" s="87">
        <v>2018</v>
      </c>
      <c r="B10" s="163">
        <v>25242</v>
      </c>
      <c r="C10" s="160">
        <v>8882.0859999999993</v>
      </c>
      <c r="D10" s="162">
        <v>0</v>
      </c>
      <c r="E10" s="160">
        <v>9868.6200000000008</v>
      </c>
      <c r="F10" s="161">
        <v>198.691</v>
      </c>
      <c r="G10" s="160">
        <v>6293</v>
      </c>
      <c r="H10" s="168">
        <v>2018</v>
      </c>
    </row>
    <row r="11" spans="1:8" s="150" customFormat="1" ht="47.25" customHeight="1">
      <c r="A11" s="87">
        <v>2019</v>
      </c>
      <c r="B11" s="163">
        <v>24709.119000000002</v>
      </c>
      <c r="C11" s="160">
        <v>9318.7240000000002</v>
      </c>
      <c r="D11" s="162">
        <v>0</v>
      </c>
      <c r="E11" s="160">
        <v>15081.04</v>
      </c>
      <c r="F11" s="161">
        <v>183.386</v>
      </c>
      <c r="G11" s="160">
        <v>126</v>
      </c>
      <c r="H11" s="168">
        <v>2019</v>
      </c>
    </row>
    <row r="12" spans="1:8" s="150" customFormat="1" ht="47.25" customHeight="1">
      <c r="A12" s="87">
        <v>2020</v>
      </c>
      <c r="B12" s="163">
        <f>C12+E12+F12+G12+D12</f>
        <v>26168</v>
      </c>
      <c r="C12" s="160">
        <v>10481</v>
      </c>
      <c r="D12" s="162">
        <v>0</v>
      </c>
      <c r="E12" s="160">
        <v>14326</v>
      </c>
      <c r="F12" s="161">
        <v>161</v>
      </c>
      <c r="G12" s="160">
        <v>1200</v>
      </c>
      <c r="H12" s="168">
        <v>2020</v>
      </c>
    </row>
    <row r="13" spans="1:8" s="150" customFormat="1" ht="47.25" customHeight="1">
      <c r="A13" s="87">
        <v>2021</v>
      </c>
      <c r="B13" s="163">
        <v>27240</v>
      </c>
      <c r="C13" s="160">
        <v>11391</v>
      </c>
      <c r="D13" s="162">
        <v>0</v>
      </c>
      <c r="E13" s="160">
        <v>15684</v>
      </c>
      <c r="F13" s="161">
        <v>84</v>
      </c>
      <c r="G13" s="160">
        <v>81</v>
      </c>
      <c r="H13" s="168">
        <v>2021</v>
      </c>
    </row>
    <row r="14" spans="1:8" s="150" customFormat="1" ht="47.25" customHeight="1">
      <c r="A14" s="87">
        <v>2022</v>
      </c>
      <c r="B14" s="399">
        <v>26949034</v>
      </c>
      <c r="C14" s="400">
        <v>11629023</v>
      </c>
      <c r="D14" s="162">
        <v>0</v>
      </c>
      <c r="E14" s="400">
        <v>15122386</v>
      </c>
      <c r="F14" s="401">
        <v>108985</v>
      </c>
      <c r="G14" s="400">
        <v>88640</v>
      </c>
      <c r="H14" s="168">
        <v>2022</v>
      </c>
    </row>
    <row r="15" spans="1:8" s="493" customFormat="1" ht="47.25" customHeight="1">
      <c r="A15" s="433">
        <v>2023</v>
      </c>
      <c r="B15" s="400">
        <v>28220439</v>
      </c>
      <c r="C15" s="400">
        <v>12695804</v>
      </c>
      <c r="D15" s="162">
        <v>0</v>
      </c>
      <c r="E15" s="400">
        <v>15363275</v>
      </c>
      <c r="F15" s="401">
        <v>131457</v>
      </c>
      <c r="G15" s="400">
        <v>29903</v>
      </c>
      <c r="H15" s="433">
        <v>2023</v>
      </c>
    </row>
    <row r="16" spans="1:8" s="150" customFormat="1" ht="47.25" customHeight="1">
      <c r="A16" s="346">
        <v>2024</v>
      </c>
      <c r="B16" s="360">
        <v>28705408</v>
      </c>
      <c r="C16" s="361">
        <v>13736571</v>
      </c>
      <c r="D16" s="364">
        <v>0</v>
      </c>
      <c r="E16" s="361">
        <v>14835611</v>
      </c>
      <c r="F16" s="362">
        <v>133226</v>
      </c>
      <c r="G16" s="361">
        <v>0</v>
      </c>
      <c r="H16" s="363">
        <v>2024</v>
      </c>
    </row>
    <row r="17" spans="1:8" s="166" customFormat="1" ht="15" customHeight="1">
      <c r="A17" s="138" t="s">
        <v>205</v>
      </c>
      <c r="B17" s="138"/>
      <c r="C17" s="164"/>
      <c r="D17" s="164"/>
      <c r="E17" s="164"/>
      <c r="F17" s="164"/>
      <c r="G17" s="164"/>
      <c r="H17" s="165" t="s">
        <v>206</v>
      </c>
    </row>
    <row r="19" spans="1:8">
      <c r="E19" s="148"/>
    </row>
    <row r="20" spans="1:8">
      <c r="E20" s="148"/>
    </row>
    <row r="21" spans="1:8">
      <c r="E21" s="148"/>
    </row>
    <row r="22" spans="1:8">
      <c r="E22" s="148"/>
    </row>
    <row r="23" spans="1:8">
      <c r="E23" s="148"/>
    </row>
    <row r="24" spans="1:8">
      <c r="E24" s="148"/>
    </row>
    <row r="25" spans="1:8">
      <c r="E25" s="148"/>
    </row>
    <row r="26" spans="1:8">
      <c r="E26" s="148"/>
    </row>
    <row r="27" spans="1:8">
      <c r="E27" s="148"/>
    </row>
    <row r="28" spans="1:8">
      <c r="E28" s="148"/>
    </row>
    <row r="29" spans="1:8">
      <c r="E29" s="148"/>
    </row>
    <row r="30" spans="1:8">
      <c r="E30" s="153"/>
    </row>
    <row r="31" spans="1:8">
      <c r="E31" s="148"/>
    </row>
    <row r="32" spans="1:8">
      <c r="E32" s="148"/>
    </row>
    <row r="33" spans="5:5">
      <c r="E33" s="148"/>
    </row>
    <row r="34" spans="5:5">
      <c r="E34" s="148"/>
    </row>
    <row r="35" spans="5:5">
      <c r="E35" s="148"/>
    </row>
    <row r="36" spans="5:5">
      <c r="E36" s="148"/>
    </row>
    <row r="37" spans="5:5">
      <c r="E37" s="148"/>
    </row>
    <row r="38" spans="5:5">
      <c r="E38" s="148"/>
    </row>
    <row r="39" spans="5:5">
      <c r="E39" s="148"/>
    </row>
  </sheetData>
  <mergeCells count="2">
    <mergeCell ref="A3:A6"/>
    <mergeCell ref="H3:H6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2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"/>
  <sheetViews>
    <sheetView view="pageBreakPreview" zoomScale="103" zoomScaleSheetLayoutView="103" workbookViewId="0">
      <selection activeCell="D10" sqref="D10"/>
    </sheetView>
  </sheetViews>
  <sheetFormatPr defaultColWidth="9" defaultRowHeight="17.25"/>
  <cols>
    <col min="1" max="1" width="8.375" style="45" customWidth="1"/>
    <col min="2" max="4" width="22.125" style="45" customWidth="1"/>
    <col min="5" max="8" width="16.625" style="45" customWidth="1"/>
    <col min="9" max="9" width="10.875" style="45" customWidth="1"/>
    <col min="10" max="10" width="9.625" style="45" customWidth="1"/>
    <col min="11" max="16384" width="9" style="45"/>
  </cols>
  <sheetData>
    <row r="1" spans="1:11" s="498" customFormat="1" ht="26.25" customHeight="1">
      <c r="A1" s="494" t="s">
        <v>266</v>
      </c>
      <c r="B1" s="430"/>
      <c r="C1" s="430"/>
      <c r="D1" s="430"/>
      <c r="E1" s="430" t="s">
        <v>355</v>
      </c>
      <c r="F1" s="430"/>
      <c r="G1" s="430"/>
      <c r="H1" s="494"/>
      <c r="I1" s="495"/>
      <c r="J1" s="496"/>
      <c r="K1" s="497"/>
    </row>
    <row r="2" spans="1:11" s="28" customFormat="1" ht="20.100000000000001" customHeight="1" thickBot="1">
      <c r="A2" s="284" t="s">
        <v>319</v>
      </c>
      <c r="B2" s="285"/>
      <c r="C2" s="285"/>
      <c r="D2" s="285"/>
      <c r="E2" s="285"/>
      <c r="F2" s="154"/>
      <c r="G2" s="154"/>
      <c r="H2" s="285"/>
      <c r="I2" s="285"/>
      <c r="J2" s="156" t="s">
        <v>320</v>
      </c>
      <c r="K2" s="286"/>
    </row>
    <row r="3" spans="1:11" s="28" customFormat="1" ht="25.5" customHeight="1" thickTop="1">
      <c r="A3" s="287"/>
      <c r="B3" s="288" t="s">
        <v>151</v>
      </c>
      <c r="C3" s="288" t="s">
        <v>279</v>
      </c>
      <c r="D3" s="289" t="s">
        <v>210</v>
      </c>
      <c r="E3" s="611" t="s">
        <v>150</v>
      </c>
      <c r="F3" s="612"/>
      <c r="G3" s="612"/>
      <c r="H3" s="612"/>
      <c r="I3" s="290" t="s">
        <v>149</v>
      </c>
      <c r="J3" s="138"/>
      <c r="K3" s="287"/>
    </row>
    <row r="4" spans="1:11" s="150" customFormat="1" ht="22.5" customHeight="1">
      <c r="A4" s="615" t="s">
        <v>148</v>
      </c>
      <c r="B4" s="572" t="s">
        <v>209</v>
      </c>
      <c r="C4" s="572" t="s">
        <v>208</v>
      </c>
      <c r="D4" s="127" t="s">
        <v>207</v>
      </c>
      <c r="E4" s="291" t="s">
        <v>147</v>
      </c>
      <c r="F4" s="292"/>
      <c r="G4" s="292"/>
      <c r="H4" s="292"/>
      <c r="I4" s="293" t="s">
        <v>146</v>
      </c>
      <c r="J4" s="616" t="s">
        <v>134</v>
      </c>
      <c r="K4" s="287"/>
    </row>
    <row r="5" spans="1:11" s="28" customFormat="1" ht="22.5" customHeight="1">
      <c r="A5" s="615"/>
      <c r="B5" s="572"/>
      <c r="C5" s="572"/>
      <c r="D5" s="127"/>
      <c r="E5" s="659" t="s">
        <v>356</v>
      </c>
      <c r="F5" s="660"/>
      <c r="G5" s="660"/>
      <c r="H5" s="660"/>
      <c r="I5" s="293" t="s">
        <v>145</v>
      </c>
      <c r="J5" s="616"/>
      <c r="K5" s="287"/>
    </row>
    <row r="6" spans="1:11" s="167" customFormat="1" ht="24.75" customHeight="1">
      <c r="A6" s="287"/>
      <c r="B6" s="572" t="s">
        <v>142</v>
      </c>
      <c r="C6" s="572" t="s">
        <v>280</v>
      </c>
      <c r="D6" s="294" t="s">
        <v>282</v>
      </c>
      <c r="E6" s="613" t="s">
        <v>211</v>
      </c>
      <c r="F6" s="294" t="s">
        <v>212</v>
      </c>
      <c r="G6" s="572" t="s">
        <v>213</v>
      </c>
      <c r="H6" s="295" t="s">
        <v>214</v>
      </c>
      <c r="I6" s="293" t="s">
        <v>144</v>
      </c>
      <c r="J6" s="102"/>
      <c r="K6" s="287"/>
    </row>
    <row r="7" spans="1:11" s="167" customFormat="1" ht="27" customHeight="1">
      <c r="A7" s="296"/>
      <c r="B7" s="573" t="s">
        <v>143</v>
      </c>
      <c r="C7" s="297" t="s">
        <v>281</v>
      </c>
      <c r="D7" s="297" t="s">
        <v>283</v>
      </c>
      <c r="E7" s="614"/>
      <c r="F7" s="573" t="s">
        <v>215</v>
      </c>
      <c r="G7" s="297" t="s">
        <v>216</v>
      </c>
      <c r="H7" s="298" t="s">
        <v>217</v>
      </c>
      <c r="I7" s="299" t="s">
        <v>141</v>
      </c>
      <c r="J7" s="296"/>
      <c r="K7" s="287"/>
    </row>
    <row r="8" spans="1:11" s="28" customFormat="1" ht="39" customHeight="1">
      <c r="A8" s="168">
        <v>2015</v>
      </c>
      <c r="B8" s="169">
        <v>212438</v>
      </c>
      <c r="C8" s="170">
        <v>18900</v>
      </c>
      <c r="D8" s="170">
        <v>193538</v>
      </c>
      <c r="E8" s="170">
        <v>193538</v>
      </c>
      <c r="F8" s="170">
        <v>0</v>
      </c>
      <c r="G8" s="170">
        <v>0</v>
      </c>
      <c r="H8" s="170">
        <v>193538</v>
      </c>
      <c r="I8" s="300">
        <v>91.1</v>
      </c>
      <c r="J8" s="88">
        <v>2015</v>
      </c>
      <c r="K8" s="301"/>
    </row>
    <row r="9" spans="1:11" s="28" customFormat="1" ht="39" customHeight="1">
      <c r="A9" s="168">
        <v>2016</v>
      </c>
      <c r="B9" s="169">
        <v>212811</v>
      </c>
      <c r="C9" s="170">
        <v>19023</v>
      </c>
      <c r="D9" s="170">
        <v>193788</v>
      </c>
      <c r="E9" s="170">
        <v>194428</v>
      </c>
      <c r="F9" s="170">
        <v>0</v>
      </c>
      <c r="G9" s="170">
        <v>640</v>
      </c>
      <c r="H9" s="170">
        <v>193788</v>
      </c>
      <c r="I9" s="300">
        <v>91.06</v>
      </c>
      <c r="J9" s="88">
        <v>2016</v>
      </c>
      <c r="K9" s="301"/>
    </row>
    <row r="10" spans="1:11" s="28" customFormat="1" ht="39" customHeight="1">
      <c r="A10" s="168">
        <v>2017</v>
      </c>
      <c r="B10" s="169">
        <v>219267</v>
      </c>
      <c r="C10" s="170">
        <v>16847</v>
      </c>
      <c r="D10" s="170">
        <v>202420</v>
      </c>
      <c r="E10" s="170">
        <v>202420</v>
      </c>
      <c r="F10" s="170">
        <v>0</v>
      </c>
      <c r="G10" s="170">
        <v>640</v>
      </c>
      <c r="H10" s="170">
        <v>201780</v>
      </c>
      <c r="I10" s="300">
        <v>92.3</v>
      </c>
      <c r="J10" s="88">
        <v>2017</v>
      </c>
      <c r="K10" s="301"/>
    </row>
    <row r="11" spans="1:11" s="150" customFormat="1" ht="39" customHeight="1">
      <c r="A11" s="87">
        <v>2018</v>
      </c>
      <c r="B11" s="170">
        <v>224250</v>
      </c>
      <c r="C11" s="170">
        <v>16461</v>
      </c>
      <c r="D11" s="170">
        <v>207789</v>
      </c>
      <c r="E11" s="170">
        <v>207789</v>
      </c>
      <c r="F11" s="170">
        <v>0</v>
      </c>
      <c r="G11" s="170">
        <v>640</v>
      </c>
      <c r="H11" s="170">
        <v>207149</v>
      </c>
      <c r="I11" s="331">
        <f t="shared" ref="I11" si="0">D11/B11%</f>
        <v>92.659531772575249</v>
      </c>
      <c r="J11" s="88">
        <v>2018</v>
      </c>
      <c r="K11" s="286"/>
    </row>
    <row r="12" spans="1:11" s="150" customFormat="1" ht="39" customHeight="1">
      <c r="A12" s="168">
        <v>2019</v>
      </c>
      <c r="B12" s="169">
        <v>229778</v>
      </c>
      <c r="C12" s="170">
        <v>15770</v>
      </c>
      <c r="D12" s="170">
        <v>214008</v>
      </c>
      <c r="E12" s="170">
        <v>214008</v>
      </c>
      <c r="F12" s="170">
        <v>0</v>
      </c>
      <c r="G12" s="170">
        <v>640</v>
      </c>
      <c r="H12" s="170">
        <v>213368</v>
      </c>
      <c r="I12" s="367">
        <v>93.136853832829942</v>
      </c>
      <c r="J12" s="88">
        <v>2019</v>
      </c>
      <c r="K12" s="286"/>
    </row>
    <row r="13" spans="1:11" s="150" customFormat="1" ht="39" customHeight="1">
      <c r="A13" s="168">
        <v>2020</v>
      </c>
      <c r="B13" s="169">
        <v>237370</v>
      </c>
      <c r="C13" s="170">
        <v>11770</v>
      </c>
      <c r="D13" s="170">
        <f t="shared" ref="D13:D14" si="1">B13-C13</f>
        <v>225600</v>
      </c>
      <c r="E13" s="170">
        <f t="shared" ref="E13" si="2">F13+G13+H13</f>
        <v>225600</v>
      </c>
      <c r="F13" s="170">
        <v>0</v>
      </c>
      <c r="G13" s="170">
        <v>640</v>
      </c>
      <c r="H13" s="170">
        <v>224960</v>
      </c>
      <c r="I13" s="367">
        <f t="shared" ref="I13:I14" si="3">D13/B13%</f>
        <v>95.0414963980284</v>
      </c>
      <c r="J13" s="88">
        <v>2020</v>
      </c>
      <c r="K13" s="286"/>
    </row>
    <row r="14" spans="1:11" s="28" customFormat="1" ht="39" customHeight="1">
      <c r="A14" s="168">
        <v>2021</v>
      </c>
      <c r="B14" s="169">
        <v>243071</v>
      </c>
      <c r="C14" s="170">
        <v>8784</v>
      </c>
      <c r="D14" s="170">
        <f t="shared" si="1"/>
        <v>234287</v>
      </c>
      <c r="E14" s="170">
        <f t="shared" ref="E14" si="4">SUM(F14:H14)</f>
        <v>234287</v>
      </c>
      <c r="F14" s="170">
        <v>0</v>
      </c>
      <c r="G14" s="170">
        <v>640</v>
      </c>
      <c r="H14" s="170">
        <v>233647</v>
      </c>
      <c r="I14" s="367">
        <f t="shared" si="3"/>
        <v>96.386241057139685</v>
      </c>
      <c r="J14" s="88">
        <v>2021</v>
      </c>
      <c r="K14" s="301"/>
    </row>
    <row r="15" spans="1:11" s="28" customFormat="1" ht="39" customHeight="1">
      <c r="A15" s="168">
        <v>2022</v>
      </c>
      <c r="B15" s="169">
        <v>250920</v>
      </c>
      <c r="C15" s="170">
        <v>8756</v>
      </c>
      <c r="D15" s="170">
        <v>242164</v>
      </c>
      <c r="E15" s="170">
        <v>242164</v>
      </c>
      <c r="F15" s="170">
        <v>0</v>
      </c>
      <c r="G15" s="170">
        <v>640</v>
      </c>
      <c r="H15" s="170">
        <v>241524</v>
      </c>
      <c r="I15" s="367">
        <v>96.510441575003995</v>
      </c>
      <c r="J15" s="88">
        <v>2022</v>
      </c>
      <c r="K15" s="301"/>
    </row>
    <row r="16" spans="1:11" s="493" customFormat="1" ht="39" customHeight="1">
      <c r="A16" s="433">
        <v>2023</v>
      </c>
      <c r="B16" s="169">
        <v>276660</v>
      </c>
      <c r="C16" s="500">
        <v>8354</v>
      </c>
      <c r="D16" s="500">
        <v>268306</v>
      </c>
      <c r="E16" s="500">
        <v>268306</v>
      </c>
      <c r="F16" s="500">
        <v>0</v>
      </c>
      <c r="G16" s="500">
        <v>640</v>
      </c>
      <c r="H16" s="500">
        <v>267666</v>
      </c>
      <c r="I16" s="367">
        <v>96.980409166485941</v>
      </c>
      <c r="J16" s="433">
        <v>2023</v>
      </c>
      <c r="K16" s="499"/>
    </row>
    <row r="17" spans="1:11" s="150" customFormat="1" ht="39" customHeight="1">
      <c r="A17" s="363">
        <v>2024</v>
      </c>
      <c r="B17" s="365">
        <v>298888</v>
      </c>
      <c r="C17" s="366">
        <v>8354</v>
      </c>
      <c r="D17" s="366">
        <v>290534</v>
      </c>
      <c r="E17" s="366">
        <v>290534</v>
      </c>
      <c r="F17" s="366">
        <v>0</v>
      </c>
      <c r="G17" s="366">
        <v>640</v>
      </c>
      <c r="H17" s="366">
        <v>289894</v>
      </c>
      <c r="I17" s="368">
        <v>97.2</v>
      </c>
      <c r="J17" s="353">
        <v>2024</v>
      </c>
      <c r="K17" s="286"/>
    </row>
    <row r="18" spans="1:11" s="166" customFormat="1" ht="14.1" customHeight="1">
      <c r="A18" s="138" t="s">
        <v>205</v>
      </c>
      <c r="B18" s="138"/>
      <c r="C18" s="138"/>
      <c r="D18" s="302"/>
      <c r="E18" s="302"/>
      <c r="H18" s="138"/>
      <c r="I18" s="138"/>
      <c r="J18" s="165" t="s">
        <v>206</v>
      </c>
      <c r="K18" s="138"/>
    </row>
  </sheetData>
  <mergeCells count="5">
    <mergeCell ref="E3:H3"/>
    <mergeCell ref="E5:H5"/>
    <mergeCell ref="E6:E7"/>
    <mergeCell ref="A4:A5"/>
    <mergeCell ref="J4:J5"/>
  </mergeCells>
  <phoneticPr fontId="24" type="noConversion"/>
  <printOptions horizontalCentered="1"/>
  <pageMargins left="1.2204724409448819" right="1.2204724409448819" top="1.0236220472440944" bottom="2.3622047244094491" header="0" footer="0"/>
  <pageSetup paperSize="9" scale="80" orientation="portrait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9"/>
  <sheetViews>
    <sheetView view="pageBreakPreview" zoomScaleSheetLayoutView="75" workbookViewId="0">
      <selection activeCell="F9" sqref="F9"/>
    </sheetView>
  </sheetViews>
  <sheetFormatPr defaultColWidth="9" defaultRowHeight="17.25"/>
  <cols>
    <col min="1" max="1" width="9.25" style="45" customWidth="1"/>
    <col min="2" max="9" width="11.25" style="46" customWidth="1"/>
    <col min="10" max="10" width="18" style="46" customWidth="1"/>
    <col min="11" max="11" width="11.25" style="46" customWidth="1"/>
    <col min="12" max="12" width="20.625" style="46" customWidth="1"/>
    <col min="13" max="14" width="11.25" style="46" customWidth="1"/>
    <col min="15" max="15" width="12.375" style="45" customWidth="1"/>
    <col min="16" max="16" width="5.625" style="176" customWidth="1"/>
    <col min="17" max="16384" width="9" style="176"/>
  </cols>
  <sheetData>
    <row r="1" spans="1:15" s="534" customFormat="1" ht="26.25" customHeight="1">
      <c r="A1" s="580" t="s">
        <v>270</v>
      </c>
      <c r="B1" s="580"/>
      <c r="C1" s="580"/>
      <c r="D1" s="580"/>
      <c r="E1" s="580"/>
      <c r="F1" s="580"/>
      <c r="G1" s="580"/>
      <c r="H1" s="580"/>
      <c r="I1" s="640" t="s">
        <v>357</v>
      </c>
      <c r="J1" s="640"/>
      <c r="K1" s="640"/>
      <c r="L1" s="640"/>
      <c r="M1" s="640"/>
      <c r="N1" s="640"/>
      <c r="O1" s="640"/>
    </row>
    <row r="2" spans="1:15" s="177" customFormat="1" ht="20.100000000000001" customHeight="1" thickBot="1">
      <c r="A2" s="154" t="s">
        <v>202</v>
      </c>
      <c r="B2" s="533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6" t="s">
        <v>201</v>
      </c>
    </row>
    <row r="3" spans="1:15" s="182" customFormat="1" ht="24.95" customHeight="1" thickTop="1">
      <c r="A3" s="178"/>
      <c r="B3" s="179" t="s">
        <v>360</v>
      </c>
      <c r="C3" s="180"/>
      <c r="D3" s="180"/>
      <c r="E3" s="180"/>
      <c r="F3" s="180"/>
      <c r="G3" s="180"/>
      <c r="H3" s="180"/>
      <c r="I3" s="180" t="s">
        <v>200</v>
      </c>
      <c r="J3" s="180"/>
      <c r="K3" s="180"/>
      <c r="L3" s="180"/>
      <c r="M3" s="180"/>
      <c r="N3" s="180"/>
      <c r="O3" s="181"/>
    </row>
    <row r="4" spans="1:15" s="182" customFormat="1" ht="24.95" customHeight="1">
      <c r="A4" s="619" t="s">
        <v>199</v>
      </c>
      <c r="B4" s="183" t="s">
        <v>198</v>
      </c>
      <c r="C4" s="620" t="s">
        <v>309</v>
      </c>
      <c r="D4" s="620" t="s">
        <v>311</v>
      </c>
      <c r="E4" s="620" t="s">
        <v>312</v>
      </c>
      <c r="F4" s="620" t="s">
        <v>310</v>
      </c>
      <c r="G4" s="623" t="s">
        <v>313</v>
      </c>
      <c r="H4" s="626" t="s">
        <v>314</v>
      </c>
      <c r="I4" s="184" t="s">
        <v>334</v>
      </c>
      <c r="J4" s="402" t="s">
        <v>336</v>
      </c>
      <c r="K4" s="185" t="s">
        <v>338</v>
      </c>
      <c r="L4" s="185" t="s">
        <v>274</v>
      </c>
      <c r="M4" s="30" t="s">
        <v>341</v>
      </c>
      <c r="N4" s="185" t="s">
        <v>197</v>
      </c>
      <c r="O4" s="618" t="s">
        <v>177</v>
      </c>
    </row>
    <row r="5" spans="1:15" s="182" customFormat="1" ht="24.95" customHeight="1">
      <c r="A5" s="619"/>
      <c r="B5" s="183"/>
      <c r="C5" s="621"/>
      <c r="D5" s="621"/>
      <c r="E5" s="621"/>
      <c r="F5" s="621"/>
      <c r="G5" s="624"/>
      <c r="H5" s="627"/>
      <c r="I5" s="30" t="s">
        <v>335</v>
      </c>
      <c r="J5" s="185" t="s">
        <v>337</v>
      </c>
      <c r="K5" s="185" t="s">
        <v>339</v>
      </c>
      <c r="L5" s="185" t="s">
        <v>337</v>
      </c>
      <c r="M5" s="30" t="s">
        <v>339</v>
      </c>
      <c r="N5" s="185" t="s">
        <v>196</v>
      </c>
      <c r="O5" s="618"/>
    </row>
    <row r="6" spans="1:15" s="182" customFormat="1" ht="24.95" customHeight="1">
      <c r="A6" s="186"/>
      <c r="B6" s="187" t="s">
        <v>15</v>
      </c>
      <c r="C6" s="622"/>
      <c r="D6" s="622"/>
      <c r="E6" s="622"/>
      <c r="F6" s="622"/>
      <c r="G6" s="625"/>
      <c r="H6" s="628"/>
      <c r="I6" s="189" t="s">
        <v>195</v>
      </c>
      <c r="J6" s="190" t="s">
        <v>194</v>
      </c>
      <c r="K6" s="190" t="s">
        <v>340</v>
      </c>
      <c r="L6" s="190" t="s">
        <v>193</v>
      </c>
      <c r="M6" s="189" t="s">
        <v>342</v>
      </c>
      <c r="N6" s="188" t="s">
        <v>192</v>
      </c>
      <c r="O6" s="191"/>
    </row>
    <row r="7" spans="1:15" s="172" customFormat="1" ht="50.1" customHeight="1">
      <c r="A7" s="87">
        <v>2015</v>
      </c>
      <c r="B7" s="192">
        <f>SUM(C7:H7)</f>
        <v>7359</v>
      </c>
      <c r="C7" s="192">
        <v>3750</v>
      </c>
      <c r="D7" s="192">
        <v>0</v>
      </c>
      <c r="E7" s="192">
        <v>2310</v>
      </c>
      <c r="F7" s="192">
        <v>83</v>
      </c>
      <c r="G7" s="192">
        <v>1216</v>
      </c>
      <c r="H7" s="193">
        <v>0</v>
      </c>
      <c r="I7" s="192">
        <v>23142</v>
      </c>
      <c r="J7" s="192">
        <v>7359</v>
      </c>
      <c r="K7" s="194">
        <v>317.99325900959298</v>
      </c>
      <c r="L7" s="192">
        <v>42791</v>
      </c>
      <c r="M7" s="194">
        <v>1849.0623109497883</v>
      </c>
      <c r="N7" s="194">
        <v>17.197541539108695</v>
      </c>
      <c r="O7" s="88">
        <v>2015</v>
      </c>
    </row>
    <row r="8" spans="1:15" s="172" customFormat="1" ht="50.1" customHeight="1">
      <c r="A8" s="87">
        <v>2016</v>
      </c>
      <c r="B8" s="192">
        <f>SUM(C8:H8)</f>
        <v>10049</v>
      </c>
      <c r="C8" s="192">
        <v>3913</v>
      </c>
      <c r="D8" s="192">
        <v>0</v>
      </c>
      <c r="E8" s="192">
        <v>3254</v>
      </c>
      <c r="F8" s="192">
        <v>133</v>
      </c>
      <c r="G8" s="192">
        <v>2749</v>
      </c>
      <c r="H8" s="193">
        <v>0</v>
      </c>
      <c r="I8" s="192">
        <v>23892</v>
      </c>
      <c r="J8" s="192">
        <v>10049</v>
      </c>
      <c r="K8" s="194">
        <v>420.60103800435297</v>
      </c>
      <c r="L8" s="192">
        <v>47332</v>
      </c>
      <c r="M8" s="194">
        <v>1981.0815335677214</v>
      </c>
      <c r="N8" s="194">
        <v>21.230879743091357</v>
      </c>
      <c r="O8" s="88">
        <v>2016</v>
      </c>
    </row>
    <row r="9" spans="1:15" s="172" customFormat="1" ht="50.1" customHeight="1">
      <c r="A9" s="87">
        <v>2017</v>
      </c>
      <c r="B9" s="195">
        <v>10403</v>
      </c>
      <c r="C9" s="192">
        <v>4094</v>
      </c>
      <c r="D9" s="192">
        <v>0</v>
      </c>
      <c r="E9" s="192">
        <v>3323</v>
      </c>
      <c r="F9" s="192">
        <v>121</v>
      </c>
      <c r="G9" s="192">
        <v>2865</v>
      </c>
      <c r="H9" s="193">
        <v>0</v>
      </c>
      <c r="I9" s="192">
        <v>24328</v>
      </c>
      <c r="J9" s="192">
        <v>10403</v>
      </c>
      <c r="K9" s="194">
        <v>427.61427162117729</v>
      </c>
      <c r="L9" s="192">
        <v>49965</v>
      </c>
      <c r="M9" s="194">
        <v>2053.8063137125941</v>
      </c>
      <c r="N9" s="194">
        <v>20.820574402081462</v>
      </c>
      <c r="O9" s="88">
        <v>2017</v>
      </c>
    </row>
    <row r="10" spans="1:15" s="172" customFormat="1" ht="50.1" customHeight="1">
      <c r="A10" s="87">
        <v>2018</v>
      </c>
      <c r="B10" s="195">
        <v>10770</v>
      </c>
      <c r="C10" s="192">
        <v>4367</v>
      </c>
      <c r="D10" s="192">
        <v>0</v>
      </c>
      <c r="E10" s="192">
        <v>3497</v>
      </c>
      <c r="F10" s="192">
        <v>129</v>
      </c>
      <c r="G10" s="192">
        <v>2777</v>
      </c>
      <c r="H10" s="193">
        <v>0</v>
      </c>
      <c r="I10" s="192">
        <v>25363</v>
      </c>
      <c r="J10" s="192">
        <v>10770</v>
      </c>
      <c r="K10" s="194">
        <v>425</v>
      </c>
      <c r="L10" s="192">
        <v>53248</v>
      </c>
      <c r="M10" s="194">
        <v>2099</v>
      </c>
      <c r="N10" s="194">
        <v>20</v>
      </c>
      <c r="O10" s="88">
        <v>2018</v>
      </c>
    </row>
    <row r="11" spans="1:15" s="172" customFormat="1" ht="50.1" customHeight="1">
      <c r="A11" s="87">
        <v>2019</v>
      </c>
      <c r="B11" s="195">
        <v>14170.4</v>
      </c>
      <c r="C11" s="192">
        <v>5826.4</v>
      </c>
      <c r="D11" s="192">
        <v>0</v>
      </c>
      <c r="E11" s="192">
        <v>4502</v>
      </c>
      <c r="F11" s="192">
        <v>142</v>
      </c>
      <c r="G11" s="192">
        <v>3700</v>
      </c>
      <c r="H11" s="193">
        <v>0</v>
      </c>
      <c r="I11" s="192">
        <v>25710.358</v>
      </c>
      <c r="J11" s="192">
        <v>14170.395109999999</v>
      </c>
      <c r="K11" s="194">
        <v>551.15510682503907</v>
      </c>
      <c r="L11" s="192">
        <v>50998.944002999997</v>
      </c>
      <c r="M11" s="194">
        <v>1983.5952499377877</v>
      </c>
      <c r="N11" s="194">
        <v>27.7856637760312</v>
      </c>
      <c r="O11" s="88">
        <v>2019</v>
      </c>
    </row>
    <row r="12" spans="1:15" s="172" customFormat="1" ht="50.1" customHeight="1">
      <c r="A12" s="87">
        <v>2020</v>
      </c>
      <c r="B12" s="195">
        <v>17702</v>
      </c>
      <c r="C12" s="192">
        <v>7867.6</v>
      </c>
      <c r="D12" s="192">
        <v>0</v>
      </c>
      <c r="E12" s="192">
        <v>5624</v>
      </c>
      <c r="F12" s="192">
        <v>156</v>
      </c>
      <c r="G12" s="192">
        <v>4054</v>
      </c>
      <c r="H12" s="193">
        <v>0</v>
      </c>
      <c r="I12" s="192">
        <v>25905.982</v>
      </c>
      <c r="J12" s="192">
        <v>17701.63262</v>
      </c>
      <c r="K12" s="194">
        <f t="shared" ref="K12" si="0">(J12/I12*1000)</f>
        <v>683.30289969320597</v>
      </c>
      <c r="L12" s="192">
        <v>59989.531412999997</v>
      </c>
      <c r="M12" s="194">
        <f t="shared" ref="M12" si="1">(L12/I12*1000)</f>
        <v>2315.6632863019822</v>
      </c>
      <c r="N12" s="194">
        <f>(K12/M12*100)</f>
        <v>29.507869461644066</v>
      </c>
      <c r="O12" s="88">
        <v>2020</v>
      </c>
    </row>
    <row r="13" spans="1:15" s="332" customFormat="1" ht="50.1" customHeight="1">
      <c r="A13" s="87">
        <v>2021</v>
      </c>
      <c r="B13" s="195">
        <v>21417</v>
      </c>
      <c r="C13" s="192">
        <v>10167</v>
      </c>
      <c r="D13" s="192">
        <v>0</v>
      </c>
      <c r="E13" s="192">
        <v>7875</v>
      </c>
      <c r="F13" s="192">
        <v>119</v>
      </c>
      <c r="G13" s="192">
        <v>3256</v>
      </c>
      <c r="H13" s="193">
        <v>0</v>
      </c>
      <c r="I13" s="192">
        <v>26376</v>
      </c>
      <c r="J13" s="192">
        <v>21417</v>
      </c>
      <c r="K13" s="194">
        <v>812</v>
      </c>
      <c r="L13" s="192">
        <v>66850</v>
      </c>
      <c r="M13" s="194">
        <v>2534</v>
      </c>
      <c r="N13" s="194">
        <v>32</v>
      </c>
      <c r="O13" s="88">
        <v>2021</v>
      </c>
    </row>
    <row r="14" spans="1:15" s="332" customFormat="1" ht="50.1" customHeight="1">
      <c r="A14" s="87">
        <v>2022</v>
      </c>
      <c r="B14" s="195">
        <v>25252</v>
      </c>
      <c r="C14" s="192">
        <v>11714</v>
      </c>
      <c r="D14" s="192">
        <v>0</v>
      </c>
      <c r="E14" s="192">
        <v>10637</v>
      </c>
      <c r="F14" s="192">
        <v>143</v>
      </c>
      <c r="G14" s="192">
        <v>2758</v>
      </c>
      <c r="H14" s="193">
        <v>0</v>
      </c>
      <c r="I14" s="192">
        <v>26511.96</v>
      </c>
      <c r="J14" s="192">
        <v>25252</v>
      </c>
      <c r="K14" s="194">
        <v>952.47578828573978</v>
      </c>
      <c r="L14" s="192">
        <v>67778.307761999997</v>
      </c>
      <c r="M14" s="194">
        <v>2556.5181813038344</v>
      </c>
      <c r="N14" s="194">
        <v>37</v>
      </c>
      <c r="O14" s="88">
        <v>2022</v>
      </c>
    </row>
    <row r="15" spans="1:15" s="504" customFormat="1" ht="50.1" customHeight="1">
      <c r="A15" s="87">
        <v>2023</v>
      </c>
      <c r="B15" s="501">
        <f t="shared" ref="B15" si="2">SUM(C15:H15)</f>
        <v>26270.399999999998</v>
      </c>
      <c r="C15" s="501">
        <v>12560.1</v>
      </c>
      <c r="D15" s="501">
        <v>0</v>
      </c>
      <c r="E15" s="501">
        <v>10995.5</v>
      </c>
      <c r="F15" s="501">
        <v>157.80000000000001</v>
      </c>
      <c r="G15" s="501">
        <v>2557</v>
      </c>
      <c r="H15" s="502">
        <v>0</v>
      </c>
      <c r="I15" s="501">
        <v>28024217</v>
      </c>
      <c r="J15" s="501">
        <v>26270431590</v>
      </c>
      <c r="K15" s="503">
        <f t="shared" ref="K15" si="3">(J15/I15)</f>
        <v>937.41893270381115</v>
      </c>
      <c r="L15" s="501">
        <v>70009603391</v>
      </c>
      <c r="M15" s="503">
        <f t="shared" ref="M15" si="4">(L15/I15)</f>
        <v>2498.1823182071421</v>
      </c>
      <c r="N15" s="503">
        <f t="shared" ref="N15" si="5">(K15/M15*100)</f>
        <v>37.524040013883528</v>
      </c>
      <c r="O15" s="88">
        <v>2023</v>
      </c>
    </row>
    <row r="16" spans="1:15" s="196" customFormat="1" ht="50.1" customHeight="1">
      <c r="A16" s="346">
        <v>2024</v>
      </c>
      <c r="B16" s="403">
        <v>27473</v>
      </c>
      <c r="C16" s="404">
        <v>14321</v>
      </c>
      <c r="D16" s="404">
        <v>0</v>
      </c>
      <c r="E16" s="404">
        <v>10746</v>
      </c>
      <c r="F16" s="404">
        <v>149</v>
      </c>
      <c r="G16" s="404">
        <v>2255</v>
      </c>
      <c r="H16" s="405">
        <v>1</v>
      </c>
      <c r="I16" s="404">
        <v>28104369</v>
      </c>
      <c r="J16" s="404">
        <v>27472530870</v>
      </c>
      <c r="K16" s="406">
        <v>977.5</v>
      </c>
      <c r="L16" s="404">
        <v>70289709352</v>
      </c>
      <c r="M16" s="406">
        <v>2501</v>
      </c>
      <c r="N16" s="407">
        <v>39.1</v>
      </c>
      <c r="O16" s="353">
        <v>2024</v>
      </c>
    </row>
    <row r="17" spans="1:15" s="196" customFormat="1" ht="16.5" customHeight="1">
      <c r="A17" s="373" t="s">
        <v>317</v>
      </c>
      <c r="B17" s="370"/>
      <c r="C17" s="370"/>
      <c r="D17" s="370"/>
      <c r="E17" s="370"/>
      <c r="F17" s="370"/>
      <c r="G17" s="370"/>
      <c r="H17" s="371"/>
      <c r="I17" s="370"/>
      <c r="J17" s="370"/>
      <c r="K17" s="372"/>
      <c r="L17" s="370"/>
      <c r="M17" s="372"/>
      <c r="N17" s="372"/>
      <c r="O17" s="369"/>
    </row>
    <row r="18" spans="1:15" s="196" customFormat="1" ht="16.5" customHeight="1">
      <c r="A18" s="617" t="s">
        <v>333</v>
      </c>
      <c r="B18" s="617"/>
      <c r="C18" s="617"/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369"/>
    </row>
    <row r="19" spans="1:15" s="174" customFormat="1" ht="12" customHeight="1">
      <c r="A19" s="138" t="s">
        <v>205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65" t="s">
        <v>276</v>
      </c>
    </row>
    <row r="20" spans="1:15" s="174" customFormat="1" ht="12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47"/>
    </row>
    <row r="21" spans="1:15" s="175" customFormat="1" ht="12" customHeight="1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147"/>
    </row>
    <row r="22" spans="1:15" s="175" customFormat="1" ht="12" customHeight="1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147"/>
    </row>
    <row r="23" spans="1:15" s="175" customFormat="1" ht="12" customHeight="1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47"/>
    </row>
    <row r="24" spans="1:15" s="175" customFormat="1" ht="12" customHeight="1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147"/>
    </row>
    <row r="25" spans="1:15" s="175" customFormat="1" ht="12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147"/>
    </row>
    <row r="26" spans="1:15" ht="12" customHeight="1">
      <c r="O26" s="147"/>
    </row>
    <row r="27" spans="1:15" ht="12" customHeight="1">
      <c r="O27" s="147"/>
    </row>
    <row r="28" spans="1:15" ht="12" customHeight="1">
      <c r="O28" s="147"/>
    </row>
    <row r="29" spans="1:15" ht="12" customHeight="1">
      <c r="O29" s="147"/>
    </row>
    <row r="30" spans="1:15" ht="12" customHeight="1">
      <c r="O30" s="147"/>
    </row>
    <row r="31" spans="1:15" ht="12" customHeight="1">
      <c r="O31" s="147"/>
    </row>
    <row r="32" spans="1:15" ht="12" customHeight="1">
      <c r="O32" s="147"/>
    </row>
    <row r="33" spans="15:15" ht="12" customHeight="1">
      <c r="O33" s="147"/>
    </row>
    <row r="34" spans="15:15" ht="12" customHeight="1">
      <c r="O34" s="147"/>
    </row>
    <row r="35" spans="15:15" ht="12" customHeight="1">
      <c r="O35" s="147"/>
    </row>
    <row r="36" spans="15:15" ht="12" customHeight="1">
      <c r="O36" s="147"/>
    </row>
    <row r="37" spans="15:15" ht="12" customHeight="1">
      <c r="O37" s="147"/>
    </row>
    <row r="38" spans="15:15" ht="12" customHeight="1">
      <c r="O38" s="147"/>
    </row>
    <row r="39" spans="15:15" ht="12" customHeight="1">
      <c r="O39" s="147"/>
    </row>
  </sheetData>
  <mergeCells count="11">
    <mergeCell ref="A18:N18"/>
    <mergeCell ref="A1:H1"/>
    <mergeCell ref="I1:O1"/>
    <mergeCell ref="O4:O5"/>
    <mergeCell ref="A4:A5"/>
    <mergeCell ref="C4:C6"/>
    <mergeCell ref="D4:D6"/>
    <mergeCell ref="E4:E6"/>
    <mergeCell ref="F4:F6"/>
    <mergeCell ref="G4:G6"/>
    <mergeCell ref="H4:H6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23" pageOrder="overThenDown" orientation="portrait" r:id="rId1"/>
  <headerFooter alignWithMargins="0"/>
  <colBreaks count="1" manualBreakCount="1">
    <brk id="8" max="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35"/>
  <sheetViews>
    <sheetView view="pageBreakPreview" zoomScaleSheetLayoutView="100" workbookViewId="0">
      <pane xSplit="1" ySplit="6" topLeftCell="B7" activePane="bottomRight" state="frozen"/>
      <selection activeCell="R13" sqref="R13"/>
      <selection pane="topRight" activeCell="R13" sqref="R13"/>
      <selection pane="bottomLeft" activeCell="R13" sqref="R13"/>
      <selection pane="bottomRight" activeCell="L13" sqref="L13"/>
    </sheetView>
  </sheetViews>
  <sheetFormatPr defaultColWidth="9" defaultRowHeight="17.25"/>
  <cols>
    <col min="1" max="1" width="11.25" style="46" customWidth="1"/>
    <col min="2" max="4" width="12.25" style="46" customWidth="1"/>
    <col min="5" max="11" width="11.875" style="46" customWidth="1"/>
    <col min="12" max="12" width="13.25" style="46" customWidth="1"/>
    <col min="13" max="13" width="7.5" style="46" customWidth="1"/>
    <col min="14" max="27" width="10.875" style="46" customWidth="1"/>
    <col min="28" max="28" width="8.375" style="46" customWidth="1"/>
    <col min="29" max="16384" width="9" style="176"/>
  </cols>
  <sheetData>
    <row r="1" spans="1:28" s="171" customFormat="1" ht="20.100000000000001" customHeight="1">
      <c r="A1" s="631" t="s">
        <v>322</v>
      </c>
      <c r="B1" s="631"/>
      <c r="C1" s="631"/>
      <c r="D1" s="631"/>
      <c r="E1" s="631"/>
      <c r="F1" s="631"/>
      <c r="G1" s="631" t="s">
        <v>267</v>
      </c>
      <c r="H1" s="631"/>
      <c r="I1" s="631"/>
      <c r="J1" s="631"/>
      <c r="K1" s="631"/>
      <c r="L1" s="631"/>
      <c r="M1" s="631" t="s">
        <v>323</v>
      </c>
      <c r="N1" s="631"/>
      <c r="O1" s="631"/>
      <c r="P1" s="631"/>
      <c r="Q1" s="631"/>
      <c r="R1" s="631"/>
      <c r="S1" s="631"/>
      <c r="T1" s="631"/>
      <c r="U1" s="631" t="s">
        <v>191</v>
      </c>
      <c r="V1" s="631"/>
      <c r="W1" s="631"/>
      <c r="X1" s="631"/>
      <c r="Y1" s="631"/>
      <c r="Z1" s="631"/>
      <c r="AA1" s="631"/>
      <c r="AB1" s="631"/>
    </row>
    <row r="2" spans="1:28" s="304" customFormat="1" ht="20.100000000000001" customHeight="1" thickBot="1">
      <c r="A2" s="386" t="s">
        <v>321</v>
      </c>
      <c r="B2" s="303"/>
      <c r="C2" s="23"/>
      <c r="D2" s="23"/>
      <c r="E2" s="23"/>
      <c r="F2" s="23"/>
      <c r="G2" s="23"/>
      <c r="H2" s="23"/>
      <c r="I2" s="23"/>
      <c r="J2" s="23"/>
      <c r="K2" s="23"/>
      <c r="L2" s="26" t="s">
        <v>305</v>
      </c>
      <c r="M2" s="386" t="s">
        <v>321</v>
      </c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6" t="s">
        <v>305</v>
      </c>
    </row>
    <row r="3" spans="1:28" s="207" customFormat="1" ht="22.5" customHeight="1" thickTop="1">
      <c r="A3" s="200"/>
      <c r="B3" s="632" t="s">
        <v>268</v>
      </c>
      <c r="C3" s="632"/>
      <c r="D3" s="633"/>
      <c r="E3" s="197" t="s">
        <v>190</v>
      </c>
      <c r="F3" s="197"/>
      <c r="G3" s="198" t="s">
        <v>304</v>
      </c>
      <c r="H3" s="198"/>
      <c r="I3" s="198"/>
      <c r="J3" s="198"/>
      <c r="K3" s="198"/>
      <c r="L3" s="199"/>
      <c r="M3" s="200"/>
      <c r="N3" s="201" t="s">
        <v>306</v>
      </c>
      <c r="O3" s="201"/>
      <c r="P3" s="202"/>
      <c r="Q3" s="197"/>
      <c r="R3" s="197"/>
      <c r="S3" s="203"/>
      <c r="T3" s="204"/>
      <c r="U3" s="197"/>
      <c r="V3" s="197"/>
      <c r="W3" s="205"/>
      <c r="X3" s="197"/>
      <c r="Y3" s="140" t="s">
        <v>189</v>
      </c>
      <c r="Z3" s="140" t="s">
        <v>188</v>
      </c>
      <c r="AA3" s="140" t="s">
        <v>187</v>
      </c>
      <c r="AB3" s="206"/>
    </row>
    <row r="4" spans="1:28" s="207" customFormat="1" ht="22.5" customHeight="1">
      <c r="A4" s="634" t="s">
        <v>30</v>
      </c>
      <c r="B4" s="509" t="s">
        <v>326</v>
      </c>
      <c r="C4" s="510" t="s">
        <v>325</v>
      </c>
      <c r="D4" s="510" t="s">
        <v>186</v>
      </c>
      <c r="E4" s="208" t="s">
        <v>185</v>
      </c>
      <c r="F4" s="209" t="s">
        <v>326</v>
      </c>
      <c r="G4" s="209" t="s">
        <v>325</v>
      </c>
      <c r="H4" s="210" t="s">
        <v>169</v>
      </c>
      <c r="I4" s="210"/>
      <c r="J4" s="209" t="s">
        <v>184</v>
      </c>
      <c r="K4" s="381" t="s">
        <v>183</v>
      </c>
      <c r="L4" s="635" t="s">
        <v>177</v>
      </c>
      <c r="M4" s="634" t="s">
        <v>30</v>
      </c>
      <c r="N4" s="211" t="s">
        <v>182</v>
      </c>
      <c r="O4" s="212" t="s">
        <v>181</v>
      </c>
      <c r="P4" s="213"/>
      <c r="Q4" s="213"/>
      <c r="R4" s="213"/>
      <c r="S4" s="214" t="s">
        <v>180</v>
      </c>
      <c r="T4" s="215"/>
      <c r="U4" s="213" t="s">
        <v>179</v>
      </c>
      <c r="V4" s="213"/>
      <c r="W4" s="216"/>
      <c r="X4" s="216"/>
      <c r="Y4" s="217" t="s">
        <v>178</v>
      </c>
      <c r="Z4" s="217" t="s">
        <v>178</v>
      </c>
      <c r="AA4" s="217" t="s">
        <v>178</v>
      </c>
      <c r="AB4" s="635" t="s">
        <v>177</v>
      </c>
    </row>
    <row r="5" spans="1:28" s="207" customFormat="1" ht="30.95" customHeight="1">
      <c r="A5" s="634"/>
      <c r="B5" s="218" t="s">
        <v>175</v>
      </c>
      <c r="C5" s="149" t="s">
        <v>54</v>
      </c>
      <c r="D5" s="149" t="s">
        <v>176</v>
      </c>
      <c r="E5" s="218" t="s">
        <v>175</v>
      </c>
      <c r="F5" s="149" t="s">
        <v>174</v>
      </c>
      <c r="G5" s="149" t="s">
        <v>173</v>
      </c>
      <c r="H5" s="209" t="s">
        <v>172</v>
      </c>
      <c r="I5" s="209" t="s">
        <v>171</v>
      </c>
      <c r="J5" s="629" t="s">
        <v>160</v>
      </c>
      <c r="K5" s="636" t="s">
        <v>159</v>
      </c>
      <c r="L5" s="635"/>
      <c r="M5" s="634"/>
      <c r="N5" s="219" t="s">
        <v>170</v>
      </c>
      <c r="O5" s="638" t="s">
        <v>307</v>
      </c>
      <c r="P5" s="638" t="s">
        <v>308</v>
      </c>
      <c r="Q5" s="220" t="s">
        <v>169</v>
      </c>
      <c r="R5" s="221"/>
      <c r="S5" s="638" t="s">
        <v>307</v>
      </c>
      <c r="T5" s="638" t="s">
        <v>308</v>
      </c>
      <c r="U5" s="216" t="s">
        <v>169</v>
      </c>
      <c r="V5" s="216"/>
      <c r="W5" s="222" t="s">
        <v>168</v>
      </c>
      <c r="X5" s="222" t="s">
        <v>167</v>
      </c>
      <c r="Y5" s="629" t="s">
        <v>153</v>
      </c>
      <c r="Z5" s="217" t="s">
        <v>358</v>
      </c>
      <c r="AA5" s="217" t="s">
        <v>166</v>
      </c>
      <c r="AB5" s="635"/>
    </row>
    <row r="6" spans="1:28" s="207" customFormat="1" ht="30.95" customHeight="1">
      <c r="A6" s="226"/>
      <c r="B6" s="224" t="s">
        <v>163</v>
      </c>
      <c r="C6" s="141" t="s">
        <v>163</v>
      </c>
      <c r="D6" s="141" t="s">
        <v>165</v>
      </c>
      <c r="E6" s="224" t="s">
        <v>164</v>
      </c>
      <c r="F6" s="141" t="s">
        <v>163</v>
      </c>
      <c r="G6" s="141" t="s">
        <v>163</v>
      </c>
      <c r="H6" s="141" t="s">
        <v>162</v>
      </c>
      <c r="I6" s="141" t="s">
        <v>161</v>
      </c>
      <c r="J6" s="630"/>
      <c r="K6" s="637"/>
      <c r="L6" s="225"/>
      <c r="M6" s="226"/>
      <c r="N6" s="216" t="s">
        <v>158</v>
      </c>
      <c r="O6" s="639"/>
      <c r="P6" s="639"/>
      <c r="Q6" s="227" t="s">
        <v>157</v>
      </c>
      <c r="R6" s="228" t="s">
        <v>156</v>
      </c>
      <c r="S6" s="639"/>
      <c r="T6" s="639"/>
      <c r="U6" s="229" t="s">
        <v>157</v>
      </c>
      <c r="V6" s="230" t="s">
        <v>156</v>
      </c>
      <c r="W6" s="141" t="s">
        <v>155</v>
      </c>
      <c r="X6" s="141" t="s">
        <v>154</v>
      </c>
      <c r="Y6" s="630"/>
      <c r="Z6" s="575" t="s">
        <v>359</v>
      </c>
      <c r="AA6" s="141" t="s">
        <v>152</v>
      </c>
      <c r="AB6" s="231"/>
    </row>
    <row r="7" spans="1:28" s="207" customFormat="1" ht="45" customHeight="1">
      <c r="A7" s="151">
        <v>2015</v>
      </c>
      <c r="B7" s="380">
        <v>1082.9000000000001</v>
      </c>
      <c r="C7" s="237">
        <v>612.9</v>
      </c>
      <c r="D7" s="40">
        <v>56.6</v>
      </c>
      <c r="E7" s="305">
        <v>310.10000000000002</v>
      </c>
      <c r="F7" s="232">
        <v>197.9</v>
      </c>
      <c r="G7" s="232">
        <v>175.5</v>
      </c>
      <c r="H7" s="233">
        <v>1270</v>
      </c>
      <c r="I7" s="385">
        <v>133000</v>
      </c>
      <c r="J7" s="333">
        <v>29800</v>
      </c>
      <c r="K7" s="254">
        <v>0</v>
      </c>
      <c r="L7" s="152">
        <v>2015</v>
      </c>
      <c r="M7" s="151">
        <v>2015</v>
      </c>
      <c r="N7" s="173">
        <v>87.4</v>
      </c>
      <c r="O7" s="232">
        <v>760300</v>
      </c>
      <c r="P7" s="232">
        <v>374700</v>
      </c>
      <c r="Q7" s="254">
        <v>0</v>
      </c>
      <c r="R7" s="236">
        <v>374700</v>
      </c>
      <c r="S7" s="232">
        <v>124700</v>
      </c>
      <c r="T7" s="232">
        <v>627000</v>
      </c>
      <c r="U7" s="40">
        <v>600</v>
      </c>
      <c r="V7" s="238">
        <v>61.5</v>
      </c>
      <c r="W7" s="40">
        <v>0.6</v>
      </c>
      <c r="X7" s="40">
        <v>0</v>
      </c>
      <c r="Y7" s="235">
        <v>10321</v>
      </c>
      <c r="Z7" s="234">
        <v>5920</v>
      </c>
      <c r="AA7" s="337">
        <v>680</v>
      </c>
      <c r="AB7" s="152">
        <v>2015</v>
      </c>
    </row>
    <row r="8" spans="1:28" s="207" customFormat="1" ht="45" customHeight="1">
      <c r="A8" s="151">
        <v>2016</v>
      </c>
      <c r="B8" s="380">
        <v>1020.9</v>
      </c>
      <c r="C8" s="237">
        <v>619.9</v>
      </c>
      <c r="D8" s="40">
        <v>60.719078319708345</v>
      </c>
      <c r="E8" s="305">
        <v>14.892000000000001</v>
      </c>
      <c r="F8" s="232">
        <v>197.9</v>
      </c>
      <c r="G8" s="232">
        <v>175.5</v>
      </c>
      <c r="H8" s="233">
        <v>1270</v>
      </c>
      <c r="I8" s="385">
        <v>133000</v>
      </c>
      <c r="J8" s="333">
        <v>29800</v>
      </c>
      <c r="K8" s="254">
        <v>0</v>
      </c>
      <c r="L8" s="152">
        <v>2016</v>
      </c>
      <c r="M8" s="151">
        <v>2016</v>
      </c>
      <c r="N8" s="173">
        <v>87.4</v>
      </c>
      <c r="O8" s="232">
        <v>760300</v>
      </c>
      <c r="P8" s="232">
        <v>381700</v>
      </c>
      <c r="Q8" s="254">
        <v>0</v>
      </c>
      <c r="R8" s="236">
        <v>381700</v>
      </c>
      <c r="S8" s="232">
        <v>627000</v>
      </c>
      <c r="T8" s="232">
        <v>627000</v>
      </c>
      <c r="U8" s="40">
        <v>600</v>
      </c>
      <c r="V8" s="238">
        <v>61.5</v>
      </c>
      <c r="W8" s="40">
        <v>0.6</v>
      </c>
      <c r="X8" s="40">
        <v>0</v>
      </c>
      <c r="Y8" s="235">
        <v>10490</v>
      </c>
      <c r="Z8" s="234">
        <v>6808</v>
      </c>
      <c r="AA8" s="337">
        <v>680</v>
      </c>
      <c r="AB8" s="152">
        <v>2016</v>
      </c>
    </row>
    <row r="9" spans="1:28" s="207" customFormat="1" ht="45" customHeight="1">
      <c r="A9" s="151">
        <v>2017</v>
      </c>
      <c r="B9" s="380">
        <v>921.6</v>
      </c>
      <c r="C9" s="237">
        <v>742.9</v>
      </c>
      <c r="D9" s="40">
        <v>80.60447936909928</v>
      </c>
      <c r="E9" s="254">
        <v>0</v>
      </c>
      <c r="F9" s="232">
        <v>294.7</v>
      </c>
      <c r="G9" s="232">
        <v>294.7</v>
      </c>
      <c r="H9" s="238">
        <v>7000</v>
      </c>
      <c r="I9" s="384">
        <v>257900</v>
      </c>
      <c r="J9" s="333">
        <v>1000</v>
      </c>
      <c r="K9" s="40">
        <v>28800</v>
      </c>
      <c r="L9" s="152">
        <v>2017</v>
      </c>
      <c r="M9" s="151">
        <v>2017</v>
      </c>
      <c r="N9" s="173">
        <v>56.8</v>
      </c>
      <c r="O9" s="232">
        <v>240700</v>
      </c>
      <c r="P9" s="232">
        <v>240700</v>
      </c>
      <c r="Q9" s="254">
        <v>0</v>
      </c>
      <c r="R9" s="236">
        <v>240700</v>
      </c>
      <c r="S9" s="232">
        <v>386100</v>
      </c>
      <c r="T9" s="232">
        <v>207400</v>
      </c>
      <c r="U9" s="40">
        <v>11300</v>
      </c>
      <c r="V9" s="238">
        <v>177.3</v>
      </c>
      <c r="W9" s="40">
        <v>11.5</v>
      </c>
      <c r="X9" s="40">
        <v>18.8</v>
      </c>
      <c r="Y9" s="235">
        <v>15674</v>
      </c>
      <c r="Z9" s="234">
        <v>15226</v>
      </c>
      <c r="AA9" s="337">
        <v>680</v>
      </c>
      <c r="AB9" s="152">
        <v>2017</v>
      </c>
    </row>
    <row r="10" spans="1:28" s="283" customFormat="1" ht="45" customHeight="1">
      <c r="A10" s="151">
        <v>2018</v>
      </c>
      <c r="B10" s="380">
        <v>923.7</v>
      </c>
      <c r="C10" s="237">
        <v>745</v>
      </c>
      <c r="D10" s="40">
        <v>80.599999999999994</v>
      </c>
      <c r="E10" s="254">
        <v>90.6</v>
      </c>
      <c r="F10" s="232">
        <v>294.7</v>
      </c>
      <c r="G10" s="232">
        <v>294.7</v>
      </c>
      <c r="H10" s="238">
        <v>7000</v>
      </c>
      <c r="I10" s="384">
        <v>257900</v>
      </c>
      <c r="J10" s="333">
        <v>1000</v>
      </c>
      <c r="K10" s="40">
        <v>28800</v>
      </c>
      <c r="L10" s="152">
        <v>2018</v>
      </c>
      <c r="M10" s="151">
        <v>2018</v>
      </c>
      <c r="N10" s="173">
        <v>237</v>
      </c>
      <c r="O10" s="232">
        <v>242900</v>
      </c>
      <c r="P10" s="232">
        <v>242900</v>
      </c>
      <c r="Q10" s="254">
        <v>0</v>
      </c>
      <c r="R10" s="236">
        <v>242900</v>
      </c>
      <c r="S10" s="232">
        <v>386200</v>
      </c>
      <c r="T10" s="232">
        <v>207400</v>
      </c>
      <c r="U10" s="40">
        <v>11300</v>
      </c>
      <c r="V10" s="238">
        <v>177.3</v>
      </c>
      <c r="W10" s="254">
        <v>0</v>
      </c>
      <c r="X10" s="40">
        <v>18.8</v>
      </c>
      <c r="Y10" s="235">
        <v>15674</v>
      </c>
      <c r="Z10" s="234">
        <v>15226</v>
      </c>
      <c r="AA10" s="337">
        <v>680</v>
      </c>
      <c r="AB10" s="152">
        <v>2018</v>
      </c>
    </row>
    <row r="11" spans="1:28" s="283" customFormat="1" ht="45" customHeight="1">
      <c r="A11" s="151">
        <v>2019</v>
      </c>
      <c r="B11" s="380">
        <v>816</v>
      </c>
      <c r="C11" s="237">
        <v>799.8</v>
      </c>
      <c r="D11" s="40">
        <v>98</v>
      </c>
      <c r="E11" s="281" t="s">
        <v>256</v>
      </c>
      <c r="F11" s="232">
        <v>108.8</v>
      </c>
      <c r="G11" s="232">
        <v>108.8</v>
      </c>
      <c r="H11" s="238">
        <v>4900</v>
      </c>
      <c r="I11" s="384">
        <v>79700</v>
      </c>
      <c r="J11" s="254">
        <v>0</v>
      </c>
      <c r="K11" s="376">
        <v>24300</v>
      </c>
      <c r="L11" s="282">
        <v>2019</v>
      </c>
      <c r="M11" s="282">
        <v>2019</v>
      </c>
      <c r="N11" s="375">
        <v>81.558000000000007</v>
      </c>
      <c r="O11" s="232">
        <v>454200</v>
      </c>
      <c r="P11" s="232">
        <v>454200</v>
      </c>
      <c r="Q11" s="40">
        <v>400</v>
      </c>
      <c r="R11" s="236">
        <v>453900</v>
      </c>
      <c r="S11" s="232">
        <v>253000</v>
      </c>
      <c r="T11" s="232">
        <v>236700</v>
      </c>
      <c r="U11" s="40">
        <v>13400</v>
      </c>
      <c r="V11" s="238">
        <v>202.18210999999999</v>
      </c>
      <c r="W11" s="254">
        <v>0</v>
      </c>
      <c r="X11" s="40">
        <v>21.1</v>
      </c>
      <c r="Y11" s="235">
        <v>15674</v>
      </c>
      <c r="Z11" s="234">
        <v>15226</v>
      </c>
      <c r="AA11" s="337">
        <v>680</v>
      </c>
      <c r="AB11" s="152">
        <v>2019</v>
      </c>
    </row>
    <row r="12" spans="1:28" s="283" customFormat="1" ht="45" customHeight="1">
      <c r="A12" s="151">
        <v>2020</v>
      </c>
      <c r="B12" s="377">
        <v>990.11006999999995</v>
      </c>
      <c r="C12" s="237">
        <v>905.35380000000009</v>
      </c>
      <c r="D12" s="237">
        <f t="shared" ref="D12" si="0">C12/B12*100</f>
        <v>91.439712354405216</v>
      </c>
      <c r="E12" s="254">
        <v>0</v>
      </c>
      <c r="F12" s="237">
        <v>260.23027999999999</v>
      </c>
      <c r="G12" s="237">
        <v>260.23027999999999</v>
      </c>
      <c r="H12" s="237">
        <v>10600</v>
      </c>
      <c r="I12" s="237">
        <v>232600</v>
      </c>
      <c r="J12" s="254">
        <v>0</v>
      </c>
      <c r="K12" s="237">
        <v>17000</v>
      </c>
      <c r="L12" s="152">
        <v>2020</v>
      </c>
      <c r="M12" s="151">
        <v>2020</v>
      </c>
      <c r="N12" s="375">
        <v>81.510000000000005</v>
      </c>
      <c r="O12" s="232">
        <v>411100</v>
      </c>
      <c r="P12" s="232">
        <v>341100</v>
      </c>
      <c r="Q12" s="376">
        <v>400</v>
      </c>
      <c r="R12" s="236">
        <v>340700</v>
      </c>
      <c r="S12" s="232">
        <v>318800</v>
      </c>
      <c r="T12" s="232">
        <v>304000</v>
      </c>
      <c r="U12" s="40">
        <v>29800</v>
      </c>
      <c r="V12" s="238">
        <v>253107.4</v>
      </c>
      <c r="W12" s="376">
        <v>1.0005599999999999</v>
      </c>
      <c r="X12" s="40" t="s">
        <v>318</v>
      </c>
      <c r="Y12" s="235">
        <v>21761</v>
      </c>
      <c r="Z12" s="234">
        <v>15226</v>
      </c>
      <c r="AA12" s="337">
        <v>726</v>
      </c>
      <c r="AB12" s="374">
        <v>2020</v>
      </c>
    </row>
    <row r="13" spans="1:28" s="378" customFormat="1" ht="45" customHeight="1">
      <c r="A13" s="151">
        <v>2021</v>
      </c>
      <c r="B13" s="377">
        <v>1093</v>
      </c>
      <c r="C13" s="237">
        <v>1809.8</v>
      </c>
      <c r="D13" s="237">
        <v>87.8</v>
      </c>
      <c r="E13" s="254">
        <v>0</v>
      </c>
      <c r="F13" s="237">
        <v>108.8</v>
      </c>
      <c r="G13" s="237">
        <v>108.8</v>
      </c>
      <c r="H13" s="237">
        <v>4852.1000000000004</v>
      </c>
      <c r="I13" s="237">
        <v>79665.7</v>
      </c>
      <c r="J13" s="254">
        <v>0</v>
      </c>
      <c r="K13" s="39">
        <v>24286.9</v>
      </c>
      <c r="L13" s="382">
        <v>2021</v>
      </c>
      <c r="M13" s="383">
        <v>2021</v>
      </c>
      <c r="N13" s="375">
        <v>86.18</v>
      </c>
      <c r="O13" s="232">
        <v>680597.34</v>
      </c>
      <c r="P13" s="232">
        <v>551597.34</v>
      </c>
      <c r="Q13" s="376">
        <v>352.26</v>
      </c>
      <c r="R13" s="236">
        <v>551245.07999999996</v>
      </c>
      <c r="S13" s="232">
        <v>303807.88</v>
      </c>
      <c r="T13" s="232">
        <v>298935.78999999998</v>
      </c>
      <c r="U13" s="40">
        <v>25246.18</v>
      </c>
      <c r="V13" s="238">
        <v>252680.1</v>
      </c>
      <c r="W13" s="254">
        <v>0</v>
      </c>
      <c r="X13" s="40">
        <v>21009.51</v>
      </c>
      <c r="Y13" s="235">
        <v>23253</v>
      </c>
      <c r="Z13" s="234">
        <v>17056</v>
      </c>
      <c r="AA13" s="337">
        <v>726</v>
      </c>
      <c r="AB13" s="379">
        <v>2021</v>
      </c>
    </row>
    <row r="14" spans="1:28" s="207" customFormat="1" ht="45" customHeight="1">
      <c r="A14" s="151">
        <v>2022</v>
      </c>
      <c r="B14" s="377">
        <v>1290848.07</v>
      </c>
      <c r="C14" s="237">
        <v>1013919.2</v>
      </c>
      <c r="D14" s="237">
        <v>78.546749502441443</v>
      </c>
      <c r="E14" s="254">
        <v>0</v>
      </c>
      <c r="F14" s="237">
        <v>250181.88</v>
      </c>
      <c r="G14" s="237">
        <v>103703.13</v>
      </c>
      <c r="H14" s="237">
        <v>24293.56</v>
      </c>
      <c r="I14" s="237">
        <v>76058.81</v>
      </c>
      <c r="J14" s="254">
        <v>0</v>
      </c>
      <c r="K14" s="39">
        <v>3350.76</v>
      </c>
      <c r="L14" s="382">
        <v>2022</v>
      </c>
      <c r="M14" s="383">
        <v>2022</v>
      </c>
      <c r="N14" s="375">
        <v>90.3</v>
      </c>
      <c r="O14" s="232">
        <v>731756.74</v>
      </c>
      <c r="P14" s="232">
        <v>606178.71</v>
      </c>
      <c r="Q14" s="376">
        <v>352.26</v>
      </c>
      <c r="R14" s="236">
        <v>605826.44999999995</v>
      </c>
      <c r="S14" s="232">
        <v>308909.45</v>
      </c>
      <c r="T14" s="232">
        <v>304037.36</v>
      </c>
      <c r="U14" s="40">
        <v>43612.95</v>
      </c>
      <c r="V14" s="238">
        <v>253107.4</v>
      </c>
      <c r="W14" s="254">
        <v>0</v>
      </c>
      <c r="X14" s="40">
        <v>7317.01</v>
      </c>
      <c r="Y14" s="235">
        <v>24652</v>
      </c>
      <c r="Z14" s="234">
        <v>45015</v>
      </c>
      <c r="AA14" s="397">
        <v>815</v>
      </c>
      <c r="AB14" s="152">
        <v>2022</v>
      </c>
    </row>
    <row r="15" spans="1:28" s="378" customFormat="1" ht="45" customHeight="1">
      <c r="A15" s="505">
        <v>2023</v>
      </c>
      <c r="B15" s="393">
        <v>867092.46</v>
      </c>
      <c r="C15" s="393">
        <v>867092.46</v>
      </c>
      <c r="D15" s="394">
        <v>100</v>
      </c>
      <c r="E15" s="393">
        <v>0</v>
      </c>
      <c r="F15" s="393">
        <v>97318.95</v>
      </c>
      <c r="G15" s="393">
        <v>97318.95</v>
      </c>
      <c r="H15" s="393">
        <v>22849.98</v>
      </c>
      <c r="I15" s="393">
        <v>72906.11</v>
      </c>
      <c r="J15" s="393">
        <v>0</v>
      </c>
      <c r="K15" s="535">
        <v>1562.86</v>
      </c>
      <c r="L15" s="507">
        <v>2023</v>
      </c>
      <c r="M15" s="508">
        <v>2023</v>
      </c>
      <c r="N15" s="375">
        <v>79.42</v>
      </c>
      <c r="O15" s="232">
        <v>524212.65</v>
      </c>
      <c r="P15" s="232">
        <v>524212.65</v>
      </c>
      <c r="Q15" s="376">
        <v>352.26</v>
      </c>
      <c r="R15" s="236">
        <v>523860.39</v>
      </c>
      <c r="S15" s="232">
        <v>245560.86</v>
      </c>
      <c r="T15" s="232">
        <v>245560.86</v>
      </c>
      <c r="U15" s="376">
        <v>32799.83</v>
      </c>
      <c r="V15" s="238">
        <v>205545.82</v>
      </c>
      <c r="W15" s="506">
        <v>0</v>
      </c>
      <c r="X15" s="376">
        <v>7215.21</v>
      </c>
      <c r="Y15" s="422">
        <v>21640</v>
      </c>
      <c r="Z15" s="234">
        <v>39032</v>
      </c>
      <c r="AA15" s="397">
        <v>778</v>
      </c>
      <c r="AB15" s="507">
        <v>2023</v>
      </c>
    </row>
    <row r="16" spans="1:28" s="389" customFormat="1" ht="45" customHeight="1">
      <c r="A16" s="387">
        <v>2024</v>
      </c>
      <c r="B16" s="390">
        <v>867092.5</v>
      </c>
      <c r="C16" s="390">
        <v>867092.5</v>
      </c>
      <c r="D16" s="391">
        <v>100</v>
      </c>
      <c r="E16" s="390">
        <v>0</v>
      </c>
      <c r="F16" s="390">
        <v>97319</v>
      </c>
      <c r="G16" s="390">
        <v>97319</v>
      </c>
      <c r="H16" s="390">
        <v>22850</v>
      </c>
      <c r="I16" s="390">
        <v>72906.100000000006</v>
      </c>
      <c r="J16" s="390">
        <v>0</v>
      </c>
      <c r="K16" s="536">
        <v>1562.9</v>
      </c>
      <c r="L16" s="388">
        <v>2024</v>
      </c>
      <c r="M16" s="387">
        <v>2024</v>
      </c>
      <c r="N16" s="408">
        <v>79.400000000000006</v>
      </c>
      <c r="O16" s="409">
        <v>524212.7</v>
      </c>
      <c r="P16" s="409">
        <v>524212.7</v>
      </c>
      <c r="Q16" s="410">
        <v>352.3</v>
      </c>
      <c r="R16" s="411">
        <v>523860.4</v>
      </c>
      <c r="S16" s="409">
        <v>245560.9</v>
      </c>
      <c r="T16" s="409">
        <v>245560.9</v>
      </c>
      <c r="U16" s="410">
        <v>32799.800000000003</v>
      </c>
      <c r="V16" s="412">
        <v>205545.8</v>
      </c>
      <c r="W16" s="260">
        <v>0</v>
      </c>
      <c r="X16" s="410">
        <v>7215.2</v>
      </c>
      <c r="Y16" s="223">
        <v>21640</v>
      </c>
      <c r="Z16" s="413">
        <v>39032</v>
      </c>
      <c r="AA16" s="414">
        <v>778</v>
      </c>
      <c r="AB16" s="388">
        <v>2024</v>
      </c>
    </row>
    <row r="17" spans="1:28" s="396" customFormat="1" ht="15.75" customHeight="1">
      <c r="A17" s="70" t="s">
        <v>324</v>
      </c>
      <c r="B17" s="393"/>
      <c r="C17" s="393"/>
      <c r="D17" s="394"/>
      <c r="E17" s="393"/>
      <c r="F17" s="393"/>
      <c r="G17" s="393"/>
      <c r="H17" s="393"/>
      <c r="I17" s="393"/>
      <c r="J17" s="393"/>
      <c r="K17" s="393"/>
      <c r="L17" s="392"/>
      <c r="M17" s="392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5"/>
      <c r="Z17" s="395"/>
      <c r="AA17" s="395"/>
      <c r="AB17" s="392"/>
    </row>
    <row r="18" spans="1:28" s="307" customFormat="1" ht="15.75" customHeight="1">
      <c r="A18" s="70" t="s">
        <v>205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5" t="s">
        <v>206</v>
      </c>
      <c r="M18" s="336" t="s">
        <v>205</v>
      </c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237"/>
      <c r="Y18" s="237"/>
      <c r="Z18" s="237"/>
      <c r="AA18" s="237"/>
      <c r="AB18" s="72" t="s">
        <v>206</v>
      </c>
    </row>
    <row r="19" spans="1:28" s="175" customFormat="1" ht="12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spans="1:28" s="175" customFormat="1" ht="12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s="175" customFormat="1" ht="12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spans="1:28" ht="12" customHeight="1"/>
    <row r="23" spans="1:28" ht="12" customHeight="1"/>
    <row r="24" spans="1:28" ht="12" customHeight="1"/>
    <row r="25" spans="1:28" ht="12" customHeight="1"/>
    <row r="26" spans="1:28" ht="12" customHeight="1"/>
    <row r="27" spans="1:28" ht="12" customHeight="1"/>
    <row r="28" spans="1:28" ht="12" customHeight="1"/>
    <row r="29" spans="1:28" ht="12" customHeight="1"/>
    <row r="30" spans="1:28" ht="12" customHeight="1"/>
    <row r="31" spans="1:28" ht="12" customHeight="1"/>
    <row r="32" spans="1:28" ht="12" customHeight="1"/>
    <row r="33" ht="12" customHeight="1"/>
    <row r="34" ht="12" customHeight="1"/>
    <row r="35" ht="12" customHeight="1"/>
  </sheetData>
  <mergeCells count="16">
    <mergeCell ref="Y5:Y6"/>
    <mergeCell ref="A1:F1"/>
    <mergeCell ref="G1:L1"/>
    <mergeCell ref="M1:T1"/>
    <mergeCell ref="U1:AB1"/>
    <mergeCell ref="B3:D3"/>
    <mergeCell ref="A4:A5"/>
    <mergeCell ref="L4:L5"/>
    <mergeCell ref="M4:M5"/>
    <mergeCell ref="AB4:AB5"/>
    <mergeCell ref="J5:J6"/>
    <mergeCell ref="K5:K6"/>
    <mergeCell ref="O5:O6"/>
    <mergeCell ref="P5:P6"/>
    <mergeCell ref="S5:S6"/>
    <mergeCell ref="T5:T6"/>
  </mergeCells>
  <phoneticPr fontId="24" type="noConversion"/>
  <printOptions horizontalCentered="1" gridLinesSet="0"/>
  <pageMargins left="1.2204724409448819" right="1.2204724409448819" top="1.0236220472440944" bottom="2.3622047244094491" header="0" footer="0"/>
  <pageSetup paperSize="9" scale="65" pageOrder="overThenDown" orientation="portrait" r:id="rId1"/>
  <headerFooter alignWithMargins="0"/>
  <colBreaks count="3" manualBreakCount="3">
    <brk id="6" max="1048575" man="1"/>
    <brk id="12" max="1048575" man="1"/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4.25"/>
  <sheetData/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5</vt:i4>
      </vt:variant>
    </vt:vector>
  </HeadingPairs>
  <TitlesOfParts>
    <vt:vector size="16" baseType="lpstr">
      <vt:lpstr>1.용도별전력사용량(한전)</vt:lpstr>
      <vt:lpstr>2.제조업 중분류별 전력사용량(한전)</vt:lpstr>
      <vt:lpstr>3.가스공급량(기후에너지과)</vt:lpstr>
      <vt:lpstr>4.상수도 보급현황</vt:lpstr>
      <vt:lpstr>5.상수도관</vt:lpstr>
      <vt:lpstr>6.급수사용량</vt:lpstr>
      <vt:lpstr>7.급수사용료부과</vt:lpstr>
      <vt:lpstr>8.하수도 보급률</vt:lpstr>
      <vt:lpstr>9.하수도 사용료 부과</vt:lpstr>
      <vt:lpstr>10.하수관거</vt:lpstr>
      <vt:lpstr>Sheet2</vt:lpstr>
      <vt:lpstr>a</vt:lpstr>
      <vt:lpstr>'2.제조업 중분류별 전력사용량(한전)'!Print_Area</vt:lpstr>
      <vt:lpstr>'4.상수도 보급현황'!Print_Area</vt:lpstr>
      <vt:lpstr>'5.상수도관'!Print_Area</vt:lpstr>
      <vt:lpstr>'9.하수도 사용료 부과'!Print_Area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전산통계담당관실</dc:creator>
  <cp:lastModifiedBy>master</cp:lastModifiedBy>
  <cp:lastPrinted>2019-04-03T05:32:17Z</cp:lastPrinted>
  <dcterms:created xsi:type="dcterms:W3CDTF">2004-06-29T03:58:50Z</dcterms:created>
  <dcterms:modified xsi:type="dcterms:W3CDTF">2026-08-31T05:17:50Z</dcterms:modified>
</cp:coreProperties>
</file>