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ter\Desktop\2024년 기준 양주시 기본통계 통계표(공표)\"/>
    </mc:Choice>
  </mc:AlternateContent>
  <xr:revisionPtr revIDLastSave="0" documentId="13_ncr:1_{F498A805-1A41-4D36-B104-205E789A4F86}" xr6:coauthVersionLast="47" xr6:coauthVersionMax="47" xr10:uidLastSave="{00000000-0000-0000-0000-000000000000}"/>
  <bookViews>
    <workbookView xWindow="28680" yWindow="-120" windowWidth="29040" windowHeight="15720" tabRatio="901" xr2:uid="{00000000-000D-0000-FFFF-FFFF00000000}"/>
  </bookViews>
  <sheets>
    <sheet name="1.농가및농가인구" sheetId="67" r:id="rId1"/>
    <sheet name="2.경지면적" sheetId="61" r:id="rId2"/>
    <sheet name="3.농업진흥지역 지정" sheetId="62" r:id="rId3"/>
    <sheet name="4.식량작물생산량(정곡)(농업정책과)" sheetId="44" r:id="rId4"/>
    <sheet name="5.미곡(농업정책과)" sheetId="45" r:id="rId5"/>
    <sheet name="6.맥류, 7.잡곡(농업정책과)" sheetId="46" r:id="rId6"/>
    <sheet name="8.두류(농업정책과)" sheetId="47" r:id="rId7"/>
    <sheet name="9.서류(농업정책과)" sheetId="48" r:id="rId8"/>
    <sheet name="10.채소류생산량(4-1)(농업정책과)" sheetId="63" r:id="rId9"/>
    <sheet name="10.채소류생산량(4-2)(농업정책과)" sheetId="68" r:id="rId10"/>
    <sheet name="10.채소류생산량(4-3)(농업정책과)" sheetId="50" r:id="rId11"/>
    <sheet name="10.채소류생산량(4-4)(농업정책과)" sheetId="64" r:id="rId12"/>
    <sheet name="11.특용작물생산량(농업정책과)" sheetId="52" r:id="rId13"/>
    <sheet name="12.과실류생산량(농업정책과)" sheetId="53" r:id="rId14"/>
    <sheet name="13.공공비축 미곡 매입실적" sheetId="54" state="hidden" r:id="rId15"/>
    <sheet name="14.정부관리양곡(조곡)보관창고" sheetId="55" state="hidden" r:id="rId16"/>
    <sheet name="13.농업협동조합" sheetId="65" r:id="rId17"/>
    <sheet name="14. 농업용기계보유" sheetId="57" r:id="rId18"/>
    <sheet name="17.비료공급" sheetId="66" state="hidden" r:id="rId19"/>
    <sheet name="15.가축사육(축산과)" sheetId="59" r:id="rId20"/>
    <sheet name="16가축전염병발생" sheetId="69" r:id="rId21"/>
    <sheet name="19.가축전염병발생" sheetId="43" state="hidden" r:id="rId22"/>
    <sheet name="20.가축전염병 예방주사 실적" sheetId="60" state="hidden" r:id="rId23"/>
  </sheets>
  <externalReferences>
    <externalReference r:id="rId24"/>
    <externalReference r:id="rId25"/>
  </externalReferences>
  <definedNames>
    <definedName name="G" localSheetId="0">'[1] 견적서'!#REF!</definedName>
    <definedName name="G" localSheetId="9">'[1] 견적서'!#REF!</definedName>
    <definedName name="G" localSheetId="20">'[1] 견적서'!#REF!</definedName>
    <definedName name="G">'[1] 견적서'!#REF!</definedName>
    <definedName name="_xlnm.Print_Area" localSheetId="0">'1.농가및농가인구'!$A$1:$H$17</definedName>
    <definedName name="_xlnm.Print_Area" localSheetId="9">'[2]2-1포천(각세)(외제)'!#REF!</definedName>
    <definedName name="_xlnm.Print_Area" localSheetId="10">'10.채소류생산량(4-3)(농업정책과)'!$A$1:$J$18</definedName>
    <definedName name="_xlnm.Print_Area" localSheetId="11">'10.채소류생산량(4-4)(농업정책과)'!$A$1:$P$18</definedName>
    <definedName name="_xlnm.Print_Area" localSheetId="13">'12.과실류생산량(농업정책과)'!$A$1:$P$17</definedName>
    <definedName name="_xlnm.Print_Area" localSheetId="14">'13.공공비축 미곡 매입실적'!$A$1:$K$18</definedName>
    <definedName name="_xlnm.Print_Area" localSheetId="19">'15.가축사육(축산과)'!$A$1:$AF$18</definedName>
    <definedName name="_xlnm.Print_Area" localSheetId="20">'16가축전염병발생'!$A$1:$R$17</definedName>
    <definedName name="_xlnm.Print_Area" localSheetId="21">'19.가축전염병발생'!$A$1:$J$16</definedName>
    <definedName name="_xlnm.Print_Area" localSheetId="1">'2.경지면적'!$A$1:$I$17</definedName>
    <definedName name="_xlnm.Print_Area" localSheetId="22">'20.가축전염병 예방주사 실적'!$A$1:$L$18</definedName>
    <definedName name="_xlnm.Print_Area" localSheetId="2">'3.농업진흥지역 지정'!$A$1:$E$15</definedName>
    <definedName name="_xlnm.Print_Area" localSheetId="4">'5.미곡(농업정책과)'!$A$1:$J$16</definedName>
    <definedName name="_xlnm.Print_Area" localSheetId="5">'6.맥류, 7.잡곡(농업정책과)'!$A$1:$S$34</definedName>
    <definedName name="_xlnm.Print_Area" localSheetId="6">'8.두류(농업정책과)'!$A$1:$P$16</definedName>
    <definedName name="_xlnm.Print_Area">'[2]2-1포천(각세)(외제)'!#REF!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7" i="64" l="1"/>
  <c r="I17" i="64"/>
  <c r="F17" i="64"/>
  <c r="I17" i="50"/>
  <c r="F17" i="50"/>
  <c r="R17" i="68"/>
  <c r="O17" i="68"/>
  <c r="L17" i="68"/>
  <c r="I17" i="68"/>
  <c r="F17" i="68"/>
  <c r="X17" i="63"/>
  <c r="U17" i="63"/>
  <c r="R17" i="63"/>
  <c r="O17" i="63"/>
  <c r="L17" i="63"/>
  <c r="I17" i="63"/>
  <c r="I15" i="48"/>
  <c r="F15" i="48"/>
  <c r="O15" i="47"/>
  <c r="L15" i="47"/>
  <c r="I15" i="47"/>
  <c r="F15" i="47"/>
  <c r="R32" i="46"/>
  <c r="O32" i="46"/>
  <c r="L32" i="46"/>
  <c r="O15" i="46"/>
  <c r="L15" i="46"/>
  <c r="I15" i="46"/>
  <c r="F15" i="46"/>
  <c r="E11" i="67"/>
  <c r="O13" i="57"/>
  <c r="L13" i="57"/>
  <c r="B13" i="57" s="1"/>
  <c r="I13" i="57"/>
  <c r="D13" i="57"/>
  <c r="O12" i="57"/>
  <c r="L12" i="57"/>
  <c r="I12" i="57"/>
  <c r="D12" i="57"/>
  <c r="B12" i="57" s="1"/>
  <c r="D8" i="57"/>
  <c r="B8" i="57"/>
  <c r="D7" i="57"/>
  <c r="B7" i="57"/>
  <c r="T11" i="65"/>
  <c r="P11" i="65"/>
  <c r="O12" i="53"/>
  <c r="L12" i="53"/>
  <c r="I12" i="53"/>
  <c r="F12" i="53"/>
  <c r="C12" i="53"/>
  <c r="B12" i="53"/>
  <c r="C8" i="53"/>
  <c r="B8" i="53"/>
  <c r="C7" i="53"/>
  <c r="B7" i="53"/>
  <c r="J12" i="52"/>
  <c r="G12" i="52"/>
  <c r="D12" i="52"/>
  <c r="B9" i="64"/>
  <c r="B8" i="64"/>
  <c r="B9" i="50"/>
  <c r="B8" i="50"/>
  <c r="C14" i="68"/>
  <c r="C9" i="68"/>
  <c r="B9" i="68"/>
  <c r="C8" i="68"/>
  <c r="B8" i="68"/>
  <c r="X13" i="63"/>
  <c r="R13" i="63"/>
  <c r="C13" i="63"/>
  <c r="C9" i="63"/>
  <c r="B9" i="63"/>
  <c r="C8" i="63"/>
  <c r="B8" i="63"/>
  <c r="I11" i="48"/>
  <c r="F11" i="48"/>
  <c r="C11" i="48"/>
  <c r="B11" i="48"/>
  <c r="B7" i="48"/>
  <c r="B6" i="48"/>
  <c r="O11" i="47"/>
  <c r="F11" i="47"/>
  <c r="C11" i="47"/>
  <c r="B7" i="47"/>
  <c r="B6" i="47"/>
  <c r="O28" i="46"/>
  <c r="L28" i="46"/>
  <c r="O11" i="46"/>
  <c r="L11" i="46"/>
  <c r="C11" i="46"/>
  <c r="C11" i="44"/>
  <c r="B11" i="44"/>
  <c r="C7" i="44"/>
  <c r="B7" i="44"/>
  <c r="C6" i="44"/>
  <c r="B6" i="44"/>
  <c r="B10" i="62"/>
  <c r="B9" i="62"/>
  <c r="B5" i="62"/>
  <c r="B4" i="62"/>
  <c r="H14" i="61"/>
  <c r="G14" i="61"/>
  <c r="F14" i="61"/>
  <c r="H12" i="61"/>
  <c r="G12" i="61"/>
  <c r="F12" i="61"/>
  <c r="H11" i="61"/>
  <c r="G11" i="61"/>
  <c r="F11" i="61"/>
  <c r="C7" i="61"/>
  <c r="C6" i="61"/>
  <c r="G7" i="66" l="1"/>
  <c r="G8" i="66"/>
  <c r="G9" i="66"/>
  <c r="G10" i="66"/>
  <c r="G11" i="66"/>
  <c r="G12" i="66"/>
  <c r="G13" i="66"/>
  <c r="G14" i="66"/>
  <c r="B7" i="66"/>
  <c r="B8" i="66"/>
  <c r="B9" i="66"/>
  <c r="B10" i="66"/>
  <c r="B11" i="66"/>
  <c r="B12" i="66"/>
  <c r="B13" i="66"/>
  <c r="B14" i="66"/>
  <c r="P16" i="59"/>
</calcChain>
</file>

<file path=xl/sharedStrings.xml><?xml version="1.0" encoding="utf-8"?>
<sst xmlns="http://schemas.openxmlformats.org/spreadsheetml/2006/main" count="1188" uniqueCount="498">
  <si>
    <t>Year</t>
  </si>
  <si>
    <t>Male</t>
  </si>
  <si>
    <t>Female</t>
  </si>
  <si>
    <t>단위 : ㏊</t>
  </si>
  <si>
    <t>합　　계</t>
  </si>
  <si>
    <t>논</t>
  </si>
  <si>
    <t>밭</t>
  </si>
  <si>
    <t>연   별</t>
  </si>
  <si>
    <t>(B)</t>
  </si>
  <si>
    <t>(C)</t>
  </si>
  <si>
    <t>(D)</t>
  </si>
  <si>
    <t>논  (C/A)</t>
  </si>
  <si>
    <t>밭  (D/A)</t>
  </si>
  <si>
    <t>Total</t>
  </si>
  <si>
    <t>Area</t>
  </si>
  <si>
    <t>면    적</t>
  </si>
  <si>
    <t>생 산 량</t>
  </si>
  <si>
    <t>Production</t>
  </si>
  <si>
    <t>단위 : ㏊, M/T</t>
  </si>
  <si>
    <t>Paddy Rice</t>
  </si>
  <si>
    <t>생산량</t>
  </si>
  <si>
    <t>면  적</t>
  </si>
  <si>
    <t>면 적</t>
  </si>
  <si>
    <t>Unit : ha, M/T</t>
  </si>
  <si>
    <t>연 별</t>
  </si>
  <si>
    <t>연  별</t>
  </si>
  <si>
    <t>면적</t>
  </si>
  <si>
    <t>참     깨</t>
  </si>
  <si>
    <t>들     깨</t>
  </si>
  <si>
    <t>유     채</t>
  </si>
  <si>
    <t>합    계</t>
  </si>
  <si>
    <t>사    과</t>
  </si>
  <si>
    <t>배</t>
  </si>
  <si>
    <t>포  도</t>
  </si>
  <si>
    <t>잠정등외</t>
  </si>
  <si>
    <t>일반매입</t>
  </si>
  <si>
    <t>Seed</t>
  </si>
  <si>
    <t>Others</t>
  </si>
  <si>
    <t>동  수</t>
  </si>
  <si>
    <t>보관능력</t>
  </si>
  <si>
    <t>동    수</t>
  </si>
  <si>
    <t>Unit : Million won</t>
  </si>
  <si>
    <t>이용기타</t>
  </si>
  <si>
    <t>금융자금</t>
  </si>
  <si>
    <t>통합자금</t>
  </si>
  <si>
    <t>저축성예금</t>
  </si>
  <si>
    <t>요구불예금</t>
  </si>
  <si>
    <t>Sale</t>
  </si>
  <si>
    <t>질 소 질</t>
  </si>
  <si>
    <t>인 산 질</t>
  </si>
  <si>
    <t>가 리 질</t>
  </si>
  <si>
    <t>기   타</t>
  </si>
  <si>
    <t>유  안</t>
  </si>
  <si>
    <t>요  소</t>
  </si>
  <si>
    <t>중과석</t>
  </si>
  <si>
    <t>용성인비</t>
  </si>
  <si>
    <t>복합비료</t>
  </si>
  <si>
    <t>용과린</t>
  </si>
  <si>
    <t>Complex</t>
  </si>
  <si>
    <t>Potash</t>
  </si>
  <si>
    <t>Urea</t>
  </si>
  <si>
    <t xml:space="preserve"> 주  : 1)황산가리 포함.  </t>
  </si>
  <si>
    <t>뉴캐슬병</t>
  </si>
  <si>
    <t>Sesame</t>
    <phoneticPr fontId="11" type="noConversion"/>
  </si>
  <si>
    <t>1st grade</t>
    <phoneticPr fontId="11" type="noConversion"/>
  </si>
  <si>
    <t>Potential</t>
    <phoneticPr fontId="11" type="noConversion"/>
  </si>
  <si>
    <t>off-grade</t>
    <phoneticPr fontId="11" type="noConversion"/>
  </si>
  <si>
    <t>Ordinary</t>
    <phoneticPr fontId="11" type="noConversion"/>
  </si>
  <si>
    <t>purchase</t>
    <phoneticPr fontId="11" type="noConversion"/>
  </si>
  <si>
    <t>year</t>
    <phoneticPr fontId="11" type="noConversion"/>
  </si>
  <si>
    <t>Other</t>
    <phoneticPr fontId="11" type="noConversion"/>
  </si>
  <si>
    <t>특   등</t>
    <phoneticPr fontId="11" type="noConversion"/>
  </si>
  <si>
    <t>계 (B/A)</t>
    <phoneticPr fontId="11" type="noConversion"/>
  </si>
  <si>
    <t>Premium</t>
    <phoneticPr fontId="11" type="noConversion"/>
  </si>
  <si>
    <t>3rd grade</t>
    <phoneticPr fontId="11" type="noConversion"/>
  </si>
  <si>
    <t xml:space="preserve">Full-time </t>
    <phoneticPr fontId="11" type="noConversion"/>
  </si>
  <si>
    <t xml:space="preserve">Year </t>
    <phoneticPr fontId="11" type="noConversion"/>
  </si>
  <si>
    <t>땅     콩</t>
    <phoneticPr fontId="11" type="noConversion"/>
  </si>
  <si>
    <t>생산량</t>
    <phoneticPr fontId="11" type="noConversion"/>
  </si>
  <si>
    <t>면 적</t>
    <phoneticPr fontId="11" type="noConversion"/>
  </si>
  <si>
    <t>연    별</t>
    <phoneticPr fontId="11" type="noConversion"/>
  </si>
  <si>
    <t>Year</t>
    <phoneticPr fontId="11" type="noConversion"/>
  </si>
  <si>
    <t>농          가                       Farm  households</t>
    <phoneticPr fontId="11" type="noConversion"/>
  </si>
  <si>
    <t>농 가 인 구            Farm  populations</t>
    <phoneticPr fontId="11" type="noConversion"/>
  </si>
  <si>
    <t>연      별</t>
  </si>
  <si>
    <t>전업</t>
    <phoneticPr fontId="11" type="noConversion"/>
  </si>
  <si>
    <t>Unit : household, ㏊</t>
    <phoneticPr fontId="11" type="noConversion"/>
  </si>
  <si>
    <t>농가수</t>
    <phoneticPr fontId="11" type="noConversion"/>
  </si>
  <si>
    <t>(A)</t>
    <phoneticPr fontId="11" type="noConversion"/>
  </si>
  <si>
    <t>Households</t>
    <phoneticPr fontId="11" type="noConversion"/>
  </si>
  <si>
    <t>남    자</t>
    <phoneticPr fontId="11" type="noConversion"/>
  </si>
  <si>
    <t>여      자</t>
    <phoneticPr fontId="11" type="noConversion"/>
  </si>
  <si>
    <t>Unit : ㏊</t>
  </si>
  <si>
    <t>합               계
Total</t>
    <phoneticPr fontId="11" type="noConversion"/>
  </si>
  <si>
    <t>미               곡
Rice</t>
    <phoneticPr fontId="11" type="noConversion"/>
  </si>
  <si>
    <t>잡               곡
Miscellaneous  grains</t>
    <phoneticPr fontId="11" type="noConversion"/>
  </si>
  <si>
    <t>서               류
Potatoes</t>
    <phoneticPr fontId="11" type="noConversion"/>
  </si>
  <si>
    <t>합      계             Total</t>
  </si>
  <si>
    <t>논           벼</t>
  </si>
  <si>
    <t>밭          벼           Upland   rice</t>
  </si>
  <si>
    <t>㎏/10a</t>
  </si>
  <si>
    <t>합  계       Total</t>
  </si>
  <si>
    <t>쌀보리    Naked barley</t>
    <phoneticPr fontId="11" type="noConversion"/>
  </si>
  <si>
    <t>밀       Wheat</t>
  </si>
  <si>
    <t>호    밀       Rye</t>
  </si>
  <si>
    <t>조       Millet</t>
  </si>
  <si>
    <t>수    수         Sorghum</t>
  </si>
  <si>
    <t>옥수수      Corn</t>
  </si>
  <si>
    <t>합      계            Total</t>
  </si>
  <si>
    <t>토 마 토  Tomatoes</t>
  </si>
  <si>
    <t>당  근   Carrot</t>
    <phoneticPr fontId="11" type="noConversion"/>
  </si>
  <si>
    <t>부  추  Leeks</t>
  </si>
  <si>
    <t>단위 : ha</t>
    <phoneticPr fontId="11" type="noConversion"/>
  </si>
  <si>
    <t>Unit : M/T</t>
    <phoneticPr fontId="11" type="noConversion"/>
  </si>
  <si>
    <t>Unit : thousand Kg</t>
    <phoneticPr fontId="11" type="noConversion"/>
  </si>
  <si>
    <t>연   별</t>
    <phoneticPr fontId="11" type="noConversion"/>
  </si>
  <si>
    <t>실    적</t>
  </si>
  <si>
    <t xml:space="preserve"> 등      급      별                 By class</t>
    <phoneticPr fontId="11" type="noConversion"/>
  </si>
  <si>
    <t>종      류      별           By Kind</t>
    <phoneticPr fontId="11" type="noConversion"/>
  </si>
  <si>
    <t>1  등</t>
  </si>
  <si>
    <t>2  등</t>
  </si>
  <si>
    <t>3등</t>
    <phoneticPr fontId="11" type="noConversion"/>
  </si>
  <si>
    <t>종    자</t>
  </si>
  <si>
    <t>기 타 (회수)</t>
  </si>
  <si>
    <t>Purchased</t>
    <phoneticPr fontId="11" type="noConversion"/>
  </si>
  <si>
    <t>quantitiy</t>
    <phoneticPr fontId="11" type="noConversion"/>
  </si>
  <si>
    <t>2nd grade</t>
    <phoneticPr fontId="11" type="noConversion"/>
  </si>
  <si>
    <t>연    별</t>
  </si>
  <si>
    <t>Unit : number, person, million won</t>
    <phoneticPr fontId="11" type="noConversion"/>
  </si>
  <si>
    <t>단위 : 백만원</t>
  </si>
  <si>
    <t>조 합 수</t>
  </si>
  <si>
    <t>판  매</t>
    <phoneticPr fontId="11" type="noConversion"/>
  </si>
  <si>
    <t>구  매</t>
  </si>
  <si>
    <t>가  공</t>
  </si>
  <si>
    <t>창  고</t>
  </si>
  <si>
    <t>운  송</t>
  </si>
  <si>
    <t>단위 : M/T</t>
  </si>
  <si>
    <t>단위 : 마리</t>
  </si>
  <si>
    <t>기  종  저</t>
  </si>
  <si>
    <t>추 백 리</t>
  </si>
  <si>
    <t xml:space="preserve">기   타 </t>
  </si>
  <si>
    <t>Farm Households and Population</t>
    <phoneticPr fontId="11" type="noConversion"/>
  </si>
  <si>
    <t>Unit : household , person</t>
    <phoneticPr fontId="11" type="noConversion"/>
  </si>
  <si>
    <t>2.  경  지  면  적</t>
    <phoneticPr fontId="11" type="noConversion"/>
  </si>
  <si>
    <t>Area of Cultivated Land</t>
    <phoneticPr fontId="11" type="noConversion"/>
  </si>
  <si>
    <t>3.  농업진흥지역 지정</t>
    <phoneticPr fontId="11" type="noConversion"/>
  </si>
  <si>
    <t>Land Designated of Agricultural Promotion</t>
    <phoneticPr fontId="11" type="noConversion"/>
  </si>
  <si>
    <t>4. 식량작물 생산량(정곡)</t>
    <phoneticPr fontId="11" type="noConversion"/>
  </si>
  <si>
    <t>5. 미      곡</t>
    <phoneticPr fontId="11" type="noConversion"/>
  </si>
  <si>
    <t>Rice</t>
    <phoneticPr fontId="11" type="noConversion"/>
  </si>
  <si>
    <t>6.  맥        류</t>
    <phoneticPr fontId="11" type="noConversion"/>
  </si>
  <si>
    <t>Wheat and Barley</t>
    <phoneticPr fontId="11" type="noConversion"/>
  </si>
  <si>
    <t>7.  잡        곡</t>
    <phoneticPr fontId="11" type="noConversion"/>
  </si>
  <si>
    <t>Miscellaneous Grains</t>
    <phoneticPr fontId="11" type="noConversion"/>
  </si>
  <si>
    <t>콩      Soy  bean</t>
    <phoneticPr fontId="11" type="noConversion"/>
  </si>
  <si>
    <t>팥      Red  bean</t>
    <phoneticPr fontId="11" type="noConversion"/>
  </si>
  <si>
    <t>녹    두       Green  bean</t>
    <phoneticPr fontId="11" type="noConversion"/>
  </si>
  <si>
    <t>기     타          Other</t>
    <phoneticPr fontId="11" type="noConversion"/>
  </si>
  <si>
    <t>면  적</t>
    <phoneticPr fontId="11" type="noConversion"/>
  </si>
  <si>
    <t>8.  두        류</t>
    <phoneticPr fontId="11" type="noConversion"/>
  </si>
  <si>
    <t>9.  서       류</t>
    <phoneticPr fontId="11" type="noConversion"/>
  </si>
  <si>
    <t>Potatoes</t>
    <phoneticPr fontId="11" type="noConversion"/>
  </si>
  <si>
    <t>감        자            White  potato</t>
    <phoneticPr fontId="11" type="noConversion"/>
  </si>
  <si>
    <t>Vegetable Production(Cont'd)</t>
    <phoneticPr fontId="11" type="noConversion"/>
  </si>
  <si>
    <t>10. 채 소 류 생 산 량(4-3)</t>
    <phoneticPr fontId="11" type="noConversion"/>
  </si>
  <si>
    <t>11. 특 용 작 물 생 산 량</t>
    <phoneticPr fontId="11" type="noConversion"/>
  </si>
  <si>
    <t>Production of Oil seeds and Cash crops</t>
    <phoneticPr fontId="11" type="noConversion"/>
  </si>
  <si>
    <t>12. 과 실 류 생 산 량</t>
    <phoneticPr fontId="11" type="noConversion"/>
  </si>
  <si>
    <t>Fruit Production</t>
    <phoneticPr fontId="11" type="noConversion"/>
  </si>
  <si>
    <t>14. 정부관리양곡(조곡) 보관창고</t>
    <phoneticPr fontId="11" type="noConversion"/>
  </si>
  <si>
    <t>Warehouse of Government-controlled Grains</t>
    <phoneticPr fontId="11" type="noConversion"/>
  </si>
  <si>
    <t>Unit : each</t>
    <phoneticPr fontId="11" type="noConversion"/>
  </si>
  <si>
    <t xml:space="preserve">Year </t>
    <phoneticPr fontId="10" type="noConversion"/>
  </si>
  <si>
    <t>Agricultural Machinery Holdings</t>
    <phoneticPr fontId="11" type="noConversion"/>
  </si>
  <si>
    <t>종  류  별</t>
    <phoneticPr fontId="11" type="noConversion"/>
  </si>
  <si>
    <t>By type</t>
    <phoneticPr fontId="11" type="noConversion"/>
  </si>
  <si>
    <t>과   석</t>
    <phoneticPr fontId="11" type="noConversion"/>
  </si>
  <si>
    <r>
      <t>염화가리</t>
    </r>
    <r>
      <rPr>
        <vertAlign val="superscript"/>
        <sz val="9"/>
        <rFont val="바탕체"/>
        <family val="1"/>
        <charset val="129"/>
      </rPr>
      <t>1)</t>
    </r>
  </si>
  <si>
    <t>Ammonium</t>
    <phoneticPr fontId="11" type="noConversion"/>
  </si>
  <si>
    <t>Super</t>
    <phoneticPr fontId="11" type="noConversion"/>
  </si>
  <si>
    <t>Triple super</t>
    <phoneticPr fontId="11" type="noConversion"/>
  </si>
  <si>
    <t>Fused</t>
    <phoneticPr fontId="11" type="noConversion"/>
  </si>
  <si>
    <t>Potassium</t>
    <phoneticPr fontId="11" type="noConversion"/>
  </si>
  <si>
    <t>Fused and</t>
    <phoneticPr fontId="11" type="noConversion"/>
  </si>
  <si>
    <t>Nitrogenous</t>
    <phoneticPr fontId="11" type="noConversion"/>
  </si>
  <si>
    <t>Phosphate</t>
    <phoneticPr fontId="11" type="noConversion"/>
  </si>
  <si>
    <t>sulfate</t>
    <phoneticPr fontId="11" type="noConversion"/>
  </si>
  <si>
    <t>phosphate</t>
    <phoneticPr fontId="11" type="noConversion"/>
  </si>
  <si>
    <t>chloride</t>
    <phoneticPr fontId="11" type="noConversion"/>
  </si>
  <si>
    <t>fertilizer</t>
    <phoneticPr fontId="11" type="noConversion"/>
  </si>
  <si>
    <t>superphosphate</t>
    <phoneticPr fontId="11" type="noConversion"/>
  </si>
  <si>
    <t>17. 비  료  공  급</t>
    <phoneticPr fontId="11" type="noConversion"/>
  </si>
  <si>
    <t>Supply of Chemical Fertilizers</t>
    <phoneticPr fontId="11" type="noConversion"/>
  </si>
  <si>
    <t>Unit : head</t>
    <phoneticPr fontId="11" type="noConversion"/>
  </si>
  <si>
    <t>돼지콜레라</t>
    <phoneticPr fontId="11" type="noConversion"/>
  </si>
  <si>
    <t>돼지오제스키병</t>
    <phoneticPr fontId="11" type="noConversion"/>
  </si>
  <si>
    <t>돼지단독</t>
    <phoneticPr fontId="11" type="noConversion"/>
  </si>
  <si>
    <t>광견병</t>
    <phoneticPr fontId="11" type="noConversion"/>
  </si>
  <si>
    <t>Hog</t>
    <phoneticPr fontId="11" type="noConversion"/>
  </si>
  <si>
    <t>Newcastle</t>
    <phoneticPr fontId="11" type="noConversion"/>
  </si>
  <si>
    <t>Pullorum</t>
    <phoneticPr fontId="11" type="noConversion"/>
  </si>
  <si>
    <t>Blackleg</t>
    <phoneticPr fontId="11" type="noConversion"/>
  </si>
  <si>
    <t>cholera</t>
    <phoneticPr fontId="11" type="noConversion"/>
  </si>
  <si>
    <t>Aujeszky's</t>
    <phoneticPr fontId="11" type="noConversion"/>
  </si>
  <si>
    <t>Swine  erysipelas</t>
    <phoneticPr fontId="11" type="noConversion"/>
  </si>
  <si>
    <t>Rabies</t>
    <phoneticPr fontId="11" type="noConversion"/>
  </si>
  <si>
    <t>disease</t>
    <phoneticPr fontId="11" type="noConversion"/>
  </si>
  <si>
    <t>Infectionus bovine rhinotracheities</t>
    <phoneticPr fontId="10" type="noConversion"/>
  </si>
  <si>
    <t>Japanese encephalitis</t>
    <phoneticPr fontId="10" type="noConversion"/>
  </si>
  <si>
    <t>Transmissible gastroenteritis</t>
    <phoneticPr fontId="10" type="noConversion"/>
  </si>
  <si>
    <t>Aujeszky's</t>
    <phoneticPr fontId="10" type="noConversion"/>
  </si>
  <si>
    <t>Newcastle disease</t>
    <phoneticPr fontId="10" type="noConversion"/>
  </si>
  <si>
    <t>Rabies</t>
    <phoneticPr fontId="10" type="noConversion"/>
  </si>
  <si>
    <t>Bovine epidemic fever</t>
    <phoneticPr fontId="10" type="noConversion"/>
  </si>
  <si>
    <t>Akabane disease</t>
    <phoneticPr fontId="10" type="noConversion"/>
  </si>
  <si>
    <t>Others</t>
    <phoneticPr fontId="10" type="noConversion"/>
  </si>
  <si>
    <t>단위 : ㏊</t>
    <phoneticPr fontId="11" type="noConversion"/>
  </si>
  <si>
    <t>복숭아</t>
    <phoneticPr fontId="11" type="noConversion"/>
  </si>
  <si>
    <t>Apple</t>
    <phoneticPr fontId="11" type="noConversion"/>
  </si>
  <si>
    <t>Pear</t>
    <phoneticPr fontId="11" type="noConversion"/>
  </si>
  <si>
    <t>Peach</t>
    <phoneticPr fontId="11" type="noConversion"/>
  </si>
  <si>
    <t>Grape</t>
    <phoneticPr fontId="11" type="noConversion"/>
  </si>
  <si>
    <t>합          계</t>
    <phoneticPr fontId="11" type="noConversion"/>
  </si>
  <si>
    <t>정  부  창  고</t>
    <phoneticPr fontId="11" type="noConversion"/>
  </si>
  <si>
    <t>농  협  창  고</t>
    <phoneticPr fontId="11" type="noConversion"/>
  </si>
  <si>
    <t>통  운  창  고</t>
    <phoneticPr fontId="11" type="noConversion"/>
  </si>
  <si>
    <t>민  간  창  고</t>
    <phoneticPr fontId="11" type="noConversion"/>
  </si>
  <si>
    <t>Korea Express-run warehouse</t>
    <phoneticPr fontId="11" type="noConversion"/>
  </si>
  <si>
    <t>No. of
warehouses</t>
    <phoneticPr fontId="11" type="noConversion"/>
  </si>
  <si>
    <t>Capacity</t>
    <phoneticPr fontId="11" type="noConversion"/>
  </si>
  <si>
    <t>Total</t>
    <phoneticPr fontId="11" type="noConversion"/>
  </si>
  <si>
    <t>Government-run warehouse</t>
    <phoneticPr fontId="11" type="noConversion"/>
  </si>
  <si>
    <t>NCAF-run warehouse</t>
    <phoneticPr fontId="11" type="noConversion"/>
  </si>
  <si>
    <t>Private warehouse</t>
    <phoneticPr fontId="11" type="noConversion"/>
  </si>
  <si>
    <t>19. 가 축 전 염 병 발 생</t>
    <phoneticPr fontId="11" type="noConversion"/>
  </si>
  <si>
    <t>Infectious Livestock Diseases by Case</t>
    <phoneticPr fontId="11" type="noConversion"/>
  </si>
  <si>
    <t>단위 : ㏊, M/T</t>
    <phoneticPr fontId="11" type="noConversion"/>
  </si>
  <si>
    <t>맥              류
Wheat ＆ Barley</t>
    <phoneticPr fontId="11" type="noConversion"/>
  </si>
  <si>
    <t>Unit : ㏊, M/T</t>
    <phoneticPr fontId="11" type="noConversion"/>
  </si>
  <si>
    <t>합  계      Total</t>
    <phoneticPr fontId="11" type="noConversion"/>
  </si>
  <si>
    <t>맥주보리   Beer  barley</t>
    <phoneticPr fontId="11" type="noConversion"/>
  </si>
  <si>
    <t>메   밀    Buck  wheat</t>
    <phoneticPr fontId="11" type="noConversion"/>
  </si>
  <si>
    <t>Unit : ㎡, M/T</t>
    <phoneticPr fontId="11" type="noConversion"/>
  </si>
  <si>
    <t>단위 : ㎡, M/T</t>
    <phoneticPr fontId="11" type="noConversion"/>
  </si>
  <si>
    <t xml:space="preserve"> 조합원수 </t>
    <phoneticPr fontId="11" type="noConversion"/>
  </si>
  <si>
    <t>단위 : 개, 명, 백만원</t>
    <phoneticPr fontId="11" type="noConversion"/>
  </si>
  <si>
    <t xml:space="preserve">of unions </t>
    <phoneticPr fontId="11" type="noConversion"/>
  </si>
  <si>
    <t>Members</t>
    <phoneticPr fontId="11" type="noConversion"/>
  </si>
  <si>
    <t>Purchasing</t>
    <phoneticPr fontId="11" type="noConversion"/>
  </si>
  <si>
    <t>Processing</t>
    <phoneticPr fontId="11" type="noConversion"/>
  </si>
  <si>
    <t>Transportaion</t>
    <phoneticPr fontId="11" type="noConversion"/>
  </si>
  <si>
    <t>Other utility</t>
    <phoneticPr fontId="11" type="noConversion"/>
  </si>
  <si>
    <t>Number</t>
    <phoneticPr fontId="11" type="noConversion"/>
  </si>
  <si>
    <t>Credit banking fund</t>
    <phoneticPr fontId="11" type="noConversion"/>
  </si>
  <si>
    <t>Policy fund</t>
    <phoneticPr fontId="11" type="noConversion"/>
  </si>
  <si>
    <t>Pooled fund</t>
    <phoneticPr fontId="11" type="noConversion"/>
  </si>
  <si>
    <t>Demand deposit</t>
    <phoneticPr fontId="11" type="noConversion"/>
  </si>
  <si>
    <t>농용트렉터  Farm tractor</t>
    <phoneticPr fontId="10" type="noConversion"/>
  </si>
  <si>
    <t>동력이앙기  
Rice transplanter</t>
    <phoneticPr fontId="10" type="noConversion"/>
  </si>
  <si>
    <t>콤바인                                                    Combine</t>
    <phoneticPr fontId="10" type="noConversion"/>
  </si>
  <si>
    <t>곡  물</t>
    <phoneticPr fontId="10" type="noConversion"/>
  </si>
  <si>
    <t>농산물</t>
    <phoneticPr fontId="10" type="noConversion"/>
  </si>
  <si>
    <t>소형</t>
    <phoneticPr fontId="10" type="noConversion"/>
  </si>
  <si>
    <t>중형</t>
    <phoneticPr fontId="10" type="noConversion"/>
  </si>
  <si>
    <t>대형</t>
    <phoneticPr fontId="10" type="noConversion"/>
  </si>
  <si>
    <t>보행형</t>
    <phoneticPr fontId="10" type="noConversion"/>
  </si>
  <si>
    <t>3인조</t>
    <phoneticPr fontId="10" type="noConversion"/>
  </si>
  <si>
    <t>4인조</t>
    <phoneticPr fontId="10" type="noConversion"/>
  </si>
  <si>
    <t>5인조</t>
    <phoneticPr fontId="10" type="noConversion"/>
  </si>
  <si>
    <t>건조기</t>
    <phoneticPr fontId="10" type="noConversion"/>
  </si>
  <si>
    <t>Grain</t>
    <phoneticPr fontId="10" type="noConversion"/>
  </si>
  <si>
    <t>Total</t>
    <phoneticPr fontId="10" type="noConversion"/>
  </si>
  <si>
    <t>Small</t>
    <phoneticPr fontId="11" type="noConversion"/>
  </si>
  <si>
    <t>Medium</t>
    <phoneticPr fontId="10" type="noConversion"/>
  </si>
  <si>
    <t>Big</t>
    <phoneticPr fontId="10" type="noConversion"/>
  </si>
  <si>
    <t>Walking</t>
    <phoneticPr fontId="10" type="noConversion"/>
  </si>
  <si>
    <t>이하</t>
    <phoneticPr fontId="10" type="noConversion"/>
  </si>
  <si>
    <t>이상</t>
    <phoneticPr fontId="11" type="noConversion"/>
  </si>
  <si>
    <t>이상</t>
    <phoneticPr fontId="10" type="noConversion"/>
  </si>
  <si>
    <t>Dryer</t>
    <phoneticPr fontId="10" type="noConversion"/>
  </si>
  <si>
    <t>단위 : 대</t>
    <phoneticPr fontId="10" type="noConversion"/>
  </si>
  <si>
    <t>성      분      별                      By element</t>
    <phoneticPr fontId="11" type="noConversion"/>
  </si>
  <si>
    <t xml:space="preserve">  주 : 1)'97년부터 닭(병아리)예방주사 포함.</t>
    <phoneticPr fontId="10" type="noConversion"/>
  </si>
  <si>
    <t>Weight of Purchased Rice for Public Emergency Savings</t>
    <phoneticPr fontId="11" type="noConversion"/>
  </si>
  <si>
    <t>생산량
Production</t>
    <phoneticPr fontId="11" type="noConversion"/>
  </si>
  <si>
    <t>정책자금</t>
    <phoneticPr fontId="11" type="noConversion"/>
  </si>
  <si>
    <t>승용형</t>
    <phoneticPr fontId="10" type="noConversion"/>
  </si>
  <si>
    <t xml:space="preserve">한   육   우  </t>
  </si>
  <si>
    <t xml:space="preserve">젖      소   </t>
  </si>
  <si>
    <t xml:space="preserve">돼      지  </t>
  </si>
  <si>
    <t xml:space="preserve">닭  </t>
  </si>
  <si>
    <t>마    필</t>
  </si>
  <si>
    <t>산    양</t>
  </si>
  <si>
    <t>Year &amp;</t>
  </si>
  <si>
    <t>면    양</t>
  </si>
  <si>
    <t>사    슴</t>
  </si>
  <si>
    <t>토    끼</t>
  </si>
  <si>
    <t>개</t>
  </si>
  <si>
    <t>오   리</t>
  </si>
  <si>
    <t>칠 면 조</t>
  </si>
  <si>
    <t>거   위</t>
  </si>
  <si>
    <t>꿀    벌</t>
  </si>
  <si>
    <t>Native and beef cattle</t>
  </si>
  <si>
    <t>Dairy cattle</t>
  </si>
  <si>
    <t>Pigs</t>
  </si>
  <si>
    <t>Chicken</t>
  </si>
  <si>
    <t>Horses</t>
  </si>
  <si>
    <t>Goats</t>
  </si>
  <si>
    <t>Sheep</t>
  </si>
  <si>
    <t>Deer</t>
  </si>
  <si>
    <t>Rabbits</t>
  </si>
  <si>
    <t>Dogs</t>
  </si>
  <si>
    <t>Ducks</t>
  </si>
  <si>
    <t>Turkeys</t>
  </si>
  <si>
    <t>Goose</t>
  </si>
  <si>
    <t>Bees</t>
  </si>
  <si>
    <t>사육호수</t>
  </si>
  <si>
    <t>마 리 수</t>
  </si>
  <si>
    <t>마리수</t>
  </si>
  <si>
    <t>군 수</t>
  </si>
  <si>
    <t>읍면동별</t>
  </si>
  <si>
    <t>Households</t>
  </si>
  <si>
    <t>Heads</t>
  </si>
  <si>
    <t>Eup-Myeon-Dong</t>
  </si>
  <si>
    <t>Group-num</t>
  </si>
  <si>
    <t>Anthrax Black,Leg</t>
    <phoneticPr fontId="10" type="noConversion"/>
  </si>
  <si>
    <t xml:space="preserve">Year </t>
    <phoneticPr fontId="10" type="noConversion"/>
  </si>
  <si>
    <t>소아까바네병</t>
    <phoneticPr fontId="10" type="noConversion"/>
  </si>
  <si>
    <t>소유행열</t>
    <phoneticPr fontId="10" type="noConversion"/>
  </si>
  <si>
    <t>광견병</t>
    <phoneticPr fontId="10" type="noConversion"/>
  </si>
  <si>
    <t>뉴캐슬병</t>
    <phoneticPr fontId="10" type="noConversion"/>
  </si>
  <si>
    <t>돼지오제스키병</t>
    <phoneticPr fontId="10" type="noConversion"/>
  </si>
  <si>
    <t>돼지전염성
위장병</t>
    <phoneticPr fontId="11" type="noConversion"/>
  </si>
  <si>
    <t>소전염성 비기관염</t>
    <phoneticPr fontId="10" type="noConversion"/>
  </si>
  <si>
    <t>탄저·기종저</t>
    <phoneticPr fontId="11" type="noConversion"/>
  </si>
  <si>
    <t>Unit : head</t>
    <phoneticPr fontId="11" type="noConversion"/>
  </si>
  <si>
    <t>20. 가축전염병 예방주사 실적</t>
    <phoneticPr fontId="11" type="noConversion"/>
  </si>
  <si>
    <t xml:space="preserve">고구마        </t>
    <phoneticPr fontId="11" type="noConversion"/>
  </si>
  <si>
    <t>Sweet potato</t>
    <phoneticPr fontId="10" type="noConversion"/>
  </si>
  <si>
    <t xml:space="preserve">Year </t>
  </si>
  <si>
    <t>연 별</t>
    <phoneticPr fontId="10" type="noConversion"/>
  </si>
  <si>
    <t>Livestock Vaccinated Against Infectious Diseases</t>
    <phoneticPr fontId="10" type="noConversion"/>
  </si>
  <si>
    <t>쑥  갓 Crown Daisy</t>
    <phoneticPr fontId="11" type="noConversion"/>
  </si>
  <si>
    <t>양배추   Cabbage</t>
    <phoneticPr fontId="11" type="noConversion"/>
  </si>
  <si>
    <t>상    추   Lettuce</t>
    <phoneticPr fontId="11" type="noConversion"/>
  </si>
  <si>
    <t>호   박   Pumpkin</t>
    <phoneticPr fontId="11" type="noConversion"/>
  </si>
  <si>
    <t>가  지   Eggplants</t>
    <phoneticPr fontId="11" type="noConversion"/>
  </si>
  <si>
    <t>오이 Cucumbers</t>
    <phoneticPr fontId="11" type="noConversion"/>
  </si>
  <si>
    <t>시 금 치    Spinach</t>
    <phoneticPr fontId="11" type="noConversion"/>
  </si>
  <si>
    <t>딸   기   Strawbery</t>
    <phoneticPr fontId="11" type="noConversion"/>
  </si>
  <si>
    <t>수  박    Water melon</t>
    <phoneticPr fontId="11" type="noConversion"/>
  </si>
  <si>
    <t>Vegetable Production</t>
    <phoneticPr fontId="11" type="noConversion"/>
  </si>
  <si>
    <t>10. 채 소 류 생 산 량(4-2)</t>
    <phoneticPr fontId="11" type="noConversion"/>
  </si>
  <si>
    <t>10. 채 소 류 생 산 량(4-1)</t>
    <phoneticPr fontId="11" type="noConversion"/>
  </si>
  <si>
    <t>마  늘 Garlic</t>
    <phoneticPr fontId="11" type="noConversion"/>
  </si>
  <si>
    <t>고  추  Rad pepper</t>
    <phoneticPr fontId="11" type="noConversion"/>
  </si>
  <si>
    <t>10. 채 소 류 생 산 량(4-4)</t>
    <phoneticPr fontId="11" type="noConversion"/>
  </si>
  <si>
    <t>…</t>
  </si>
  <si>
    <t>기    타      Others</t>
    <phoneticPr fontId="11" type="noConversion"/>
  </si>
  <si>
    <t>엽   채   류   Leafy and Stem vegatables</t>
    <phoneticPr fontId="11" type="noConversion"/>
  </si>
  <si>
    <t>Rapeseed</t>
    <phoneticPr fontId="10" type="noConversion"/>
  </si>
  <si>
    <t>Ware-house</t>
    <phoneticPr fontId="10" type="noConversion"/>
  </si>
  <si>
    <t>동  력
경운기
Power
tiller</t>
    <phoneticPr fontId="10" type="noConversion"/>
  </si>
  <si>
    <t>스피드 스프레이어(SS기)
speeds
player</t>
    <phoneticPr fontId="10" type="noConversion"/>
  </si>
  <si>
    <t>Walking</t>
  </si>
  <si>
    <t>Taking</t>
    <phoneticPr fontId="10" type="noConversion"/>
  </si>
  <si>
    <t>Taking</t>
    <phoneticPr fontId="10" type="noConversion"/>
  </si>
  <si>
    <t>자료 : 농업정책과</t>
  </si>
  <si>
    <t>자료 : 농업정책과</t>
    <phoneticPr fontId="11" type="noConversion"/>
  </si>
  <si>
    <t>돼지 일본뇌염</t>
    <phoneticPr fontId="10" type="noConversion"/>
  </si>
  <si>
    <r>
      <t>단위 : 1000Kg</t>
    </r>
    <r>
      <rPr>
        <vertAlign val="superscript"/>
        <sz val="10"/>
        <rFont val="바탕체"/>
        <family val="1"/>
        <charset val="129"/>
      </rPr>
      <t>2)</t>
    </r>
    <phoneticPr fontId="11" type="noConversion"/>
  </si>
  <si>
    <t>주 : 1)관리기항목 보행형,승용용으로 세분('10)</t>
    <phoneticPr fontId="10" type="noConversion"/>
  </si>
  <si>
    <r>
      <t>기   타</t>
    </r>
    <r>
      <rPr>
        <vertAlign val="superscript"/>
        <sz val="10"/>
        <rFont val="바탕체"/>
        <family val="1"/>
        <charset val="129"/>
      </rPr>
      <t xml:space="preserve"> 1)</t>
    </r>
    <phoneticPr fontId="10" type="noConversion"/>
  </si>
  <si>
    <t>Part-time</t>
    <phoneticPr fontId="10" type="noConversion"/>
  </si>
  <si>
    <t>배  추   Chinese cabbage</t>
    <phoneticPr fontId="11" type="noConversion"/>
  </si>
  <si>
    <t>자료 : 경기통계연보</t>
    <phoneticPr fontId="11" type="noConversion"/>
  </si>
  <si>
    <t>Source : Statistical Yearbook of Gyeonggi</t>
    <phoneticPr fontId="11" type="noConversion"/>
  </si>
  <si>
    <t>자료 : 경기통계연보</t>
    <phoneticPr fontId="11" type="noConversion"/>
  </si>
  <si>
    <t>Source : Statistical Yearbook of Gyeonggi</t>
    <phoneticPr fontId="10" type="noConversion"/>
  </si>
  <si>
    <t>Source : Agricultural Policy Division</t>
    <phoneticPr fontId="11" type="noConversion"/>
  </si>
  <si>
    <t>Source : Agricultural Policy Division</t>
    <phoneticPr fontId="10" type="noConversion"/>
  </si>
  <si>
    <t>계</t>
    <phoneticPr fontId="10" type="noConversion"/>
  </si>
  <si>
    <t>Total</t>
    <phoneticPr fontId="10" type="noConversion"/>
  </si>
  <si>
    <t>계</t>
    <phoneticPr fontId="10" type="noConversion"/>
  </si>
  <si>
    <t>자료 : 경기통계연보</t>
    <phoneticPr fontId="11" type="noConversion"/>
  </si>
  <si>
    <t>Source : Statistical Yearbook of Gyeonggi</t>
    <phoneticPr fontId="11" type="noConversion"/>
  </si>
  <si>
    <t>합 계 Total</t>
    <phoneticPr fontId="10" type="noConversion"/>
  </si>
  <si>
    <t>근  채  류   Root vegetables</t>
    <phoneticPr fontId="10" type="noConversion"/>
  </si>
  <si>
    <t>Total</t>
    <phoneticPr fontId="10" type="noConversion"/>
  </si>
  <si>
    <t>Total</t>
    <phoneticPr fontId="10" type="noConversion"/>
  </si>
  <si>
    <t xml:space="preserve">         -</t>
  </si>
  <si>
    <t>주  : 조곡기준. 1) 2007년 명칭변경. (전:추곡수매실적(정곡))</t>
    <phoneticPr fontId="10" type="noConversion"/>
  </si>
  <si>
    <r>
      <t>13. 공공비축 미곡 매입실적</t>
    </r>
    <r>
      <rPr>
        <b/>
        <vertAlign val="superscript"/>
        <sz val="12"/>
        <rFont val="굴림"/>
        <family val="3"/>
        <charset val="129"/>
      </rPr>
      <t>1)</t>
    </r>
    <phoneticPr fontId="11" type="noConversion"/>
  </si>
  <si>
    <t>총계</t>
    <phoneticPr fontId="10" type="noConversion"/>
  </si>
  <si>
    <t>단위 : 농가수</t>
    <phoneticPr fontId="92" type="noConversion"/>
  </si>
  <si>
    <t>구제역</t>
    <phoneticPr fontId="92" type="noConversion"/>
  </si>
  <si>
    <t>돼지열병</t>
    <phoneticPr fontId="92" type="noConversion"/>
  </si>
  <si>
    <t>돼지오제스키병</t>
    <phoneticPr fontId="92" type="noConversion"/>
  </si>
  <si>
    <t>돼지생식기</t>
    <phoneticPr fontId="92" type="noConversion"/>
  </si>
  <si>
    <t>브루셀라병</t>
    <phoneticPr fontId="92" type="noConversion"/>
  </si>
  <si>
    <t>결핵병</t>
    <phoneticPr fontId="92" type="noConversion"/>
  </si>
  <si>
    <t>고병원성</t>
    <phoneticPr fontId="92" type="noConversion"/>
  </si>
  <si>
    <t>추백리</t>
    <phoneticPr fontId="92" type="noConversion"/>
  </si>
  <si>
    <t>가금티푸스</t>
    <phoneticPr fontId="92" type="noConversion"/>
  </si>
  <si>
    <t>뉴캐슬병</t>
    <phoneticPr fontId="92" type="noConversion"/>
  </si>
  <si>
    <t>사슴만성</t>
    <phoneticPr fontId="92" type="noConversion"/>
  </si>
  <si>
    <t>낭충붕아부패병</t>
    <phoneticPr fontId="92" type="noConversion"/>
  </si>
  <si>
    <t>Foot and Mouth</t>
    <phoneticPr fontId="92" type="noConversion"/>
  </si>
  <si>
    <t>Classical</t>
    <phoneticPr fontId="92" type="noConversion"/>
  </si>
  <si>
    <t>Aujeszky's Diease</t>
    <phoneticPr fontId="92" type="noConversion"/>
  </si>
  <si>
    <t>호흡기증후군</t>
    <phoneticPr fontId="92" type="noConversion"/>
  </si>
  <si>
    <t>Brucellosis</t>
    <phoneticPr fontId="92" type="noConversion"/>
  </si>
  <si>
    <t>Tuberculosis</t>
    <phoneticPr fontId="92" type="noConversion"/>
  </si>
  <si>
    <t>조류인플루엔자</t>
    <phoneticPr fontId="92" type="noConversion"/>
  </si>
  <si>
    <t>Pullorum</t>
    <phoneticPr fontId="92" type="noConversion"/>
  </si>
  <si>
    <t>Fowl</t>
    <phoneticPr fontId="92" type="noConversion"/>
  </si>
  <si>
    <t>Newcastle</t>
    <phoneticPr fontId="92" type="noConversion"/>
  </si>
  <si>
    <t>소모성질병</t>
    <phoneticPr fontId="92" type="noConversion"/>
  </si>
  <si>
    <t>Diease</t>
    <phoneticPr fontId="92" type="noConversion"/>
  </si>
  <si>
    <t>Swine Fever</t>
    <phoneticPr fontId="92" type="noConversion"/>
  </si>
  <si>
    <t>PRRS</t>
    <phoneticPr fontId="92" type="noConversion"/>
  </si>
  <si>
    <t>HPAI</t>
    <phoneticPr fontId="92" type="noConversion"/>
  </si>
  <si>
    <t>Typhoid</t>
    <phoneticPr fontId="92" type="noConversion"/>
  </si>
  <si>
    <t>Chronic Wasting Disease</t>
    <phoneticPr fontId="92" type="noConversion"/>
  </si>
  <si>
    <t>Sacbrood Disease</t>
    <phoneticPr fontId="92" type="noConversion"/>
  </si>
  <si>
    <t>Year</t>
    <phoneticPr fontId="10" type="noConversion"/>
  </si>
  <si>
    <t>14. 농업용기계 보유</t>
    <phoneticPr fontId="11" type="noConversion"/>
  </si>
  <si>
    <t>자료 : 축산과</t>
    <phoneticPr fontId="10" type="noConversion"/>
  </si>
  <si>
    <t>Source : Animal Husbandry Division</t>
    <phoneticPr fontId="10" type="noConversion"/>
  </si>
  <si>
    <t>-</t>
    <phoneticPr fontId="10" type="noConversion"/>
  </si>
  <si>
    <t>마트매출액</t>
    <phoneticPr fontId="10" type="noConversion"/>
  </si>
  <si>
    <t>Sales</t>
    <phoneticPr fontId="11" type="noConversion"/>
  </si>
  <si>
    <t>직 원 수</t>
    <phoneticPr fontId="11" type="noConversion"/>
  </si>
  <si>
    <t xml:space="preserve"> Staffs</t>
    <phoneticPr fontId="10" type="noConversion"/>
  </si>
  <si>
    <t>Insurance</t>
  </si>
  <si>
    <t>주요경제사업실적</t>
    <phoneticPr fontId="11" type="noConversion"/>
  </si>
  <si>
    <t>Major Economic business</t>
    <phoneticPr fontId="11" type="noConversion"/>
  </si>
  <si>
    <t>연중대출실적  Credit business by the whole year</t>
    <phoneticPr fontId="11" type="noConversion"/>
  </si>
  <si>
    <t xml:space="preserve">              - </t>
  </si>
  <si>
    <t xml:space="preserve">               - </t>
  </si>
  <si>
    <t xml:space="preserve"> … </t>
  </si>
  <si>
    <t xml:space="preserve">              -</t>
  </si>
  <si>
    <t xml:space="preserve">          -</t>
  </si>
  <si>
    <t xml:space="preserve">       -</t>
  </si>
  <si>
    <t xml:space="preserve">            -</t>
  </si>
  <si>
    <t xml:space="preserve">               -</t>
  </si>
  <si>
    <t>…</t>
    <phoneticPr fontId="10" type="noConversion"/>
  </si>
  <si>
    <r>
      <t>겸업</t>
    </r>
    <r>
      <rPr>
        <vertAlign val="superscript"/>
        <sz val="10"/>
        <rFont val="맑은 고딕"/>
        <family val="3"/>
        <charset val="129"/>
        <scheme val="minor"/>
      </rPr>
      <t>2)</t>
    </r>
    <phoneticPr fontId="10" type="noConversion"/>
  </si>
  <si>
    <t>주 : 표본조사의 경우 추정과정의 반올림으로 인해 총계가 일치하지 않는 경우도 있음</t>
    <phoneticPr fontId="11" type="noConversion"/>
  </si>
  <si>
    <t>주 :  2015~2016년 조, 수수는 기타잡곡으로 분류</t>
    <phoneticPr fontId="10" type="noConversion"/>
  </si>
  <si>
    <t>보험</t>
    <phoneticPr fontId="10" type="noConversion"/>
  </si>
  <si>
    <t>13. 농 업 협 동 조 합 (지역농협)(13-1)</t>
    <phoneticPr fontId="11" type="noConversion"/>
  </si>
  <si>
    <t>13. 농 업 협 동 조 합 (지역농협)(13-2)</t>
    <phoneticPr fontId="11" type="noConversion"/>
  </si>
  <si>
    <t>15. 가축사육(15-1)</t>
    <phoneticPr fontId="10" type="noConversion"/>
  </si>
  <si>
    <t>15. 가축사육(15-2)</t>
    <phoneticPr fontId="10" type="noConversion"/>
  </si>
  <si>
    <t>-</t>
  </si>
  <si>
    <t>단위 : 가구, 명</t>
    <phoneticPr fontId="11" type="noConversion"/>
  </si>
  <si>
    <t>African</t>
    <phoneticPr fontId="111" type="noConversion"/>
  </si>
  <si>
    <t>Disease</t>
    <phoneticPr fontId="111" type="noConversion"/>
  </si>
  <si>
    <t>Swine Fever</t>
    <phoneticPr fontId="111" type="noConversion"/>
  </si>
  <si>
    <t>주: 1)럼피스킨, 아프리카돼지열병 2023년부터 추가</t>
    <phoneticPr fontId="10" type="noConversion"/>
  </si>
  <si>
    <r>
      <t>럼피스킨</t>
    </r>
    <r>
      <rPr>
        <vertAlign val="superscript"/>
        <sz val="9"/>
        <color theme="1"/>
        <rFont val="맑은 고딕"/>
        <family val="3"/>
        <charset val="129"/>
      </rPr>
      <t>1)</t>
    </r>
    <phoneticPr fontId="111" type="noConversion"/>
  </si>
  <si>
    <r>
      <t>아프리카돼지열병</t>
    </r>
    <r>
      <rPr>
        <vertAlign val="superscript"/>
        <sz val="9"/>
        <color theme="1"/>
        <rFont val="맑은 고딕"/>
        <family val="3"/>
        <charset val="129"/>
      </rPr>
      <t>1)</t>
    </r>
    <phoneticPr fontId="111" type="noConversion"/>
  </si>
  <si>
    <r>
      <t>1. 농가 및 농가인구</t>
    </r>
    <r>
      <rPr>
        <b/>
        <vertAlign val="superscript"/>
        <sz val="16"/>
        <rFont val="맑은 고딕"/>
        <family val="3"/>
        <charset val="129"/>
        <scheme val="minor"/>
      </rPr>
      <t>1)</t>
    </r>
    <phoneticPr fontId="10" type="noConversion"/>
  </si>
  <si>
    <t>Paddy Field</t>
    <phoneticPr fontId="11" type="noConversion"/>
  </si>
  <si>
    <t>Upland</t>
    <phoneticPr fontId="11" type="noConversion"/>
  </si>
  <si>
    <t>합 　  　계
Total</t>
    <phoneticPr fontId="11" type="noConversion"/>
  </si>
  <si>
    <t>농업진흥구역
Agricultural development land</t>
    <phoneticPr fontId="11" type="noConversion"/>
  </si>
  <si>
    <t>농업보호구역
Agricultural conservation land</t>
    <phoneticPr fontId="11" type="noConversion"/>
  </si>
  <si>
    <t xml:space="preserve">Pulse </t>
    <phoneticPr fontId="11" type="noConversion"/>
  </si>
  <si>
    <t>조미채소류     Spice &amp; Culinary Vegetables</t>
    <phoneticPr fontId="10" type="noConversion"/>
  </si>
  <si>
    <t>Perilla Seeds</t>
  </si>
  <si>
    <t>Groundnuts</t>
    <phoneticPr fontId="11" type="noConversion"/>
  </si>
  <si>
    <t>Agricultural Cooperatives(Local Agricultural Cooperatives)</t>
    <phoneticPr fontId="11" type="noConversion"/>
  </si>
  <si>
    <t>Agricultural Cooperatives(Local Agricultural Cooperatives(Cont'd)</t>
    <phoneticPr fontId="11" type="noConversion"/>
  </si>
  <si>
    <t>savings deposit</t>
    <phoneticPr fontId="11" type="noConversion"/>
  </si>
  <si>
    <t>연말현재예금잔고  Balance in deposit as of year-end</t>
    <phoneticPr fontId="11" type="noConversion"/>
  </si>
  <si>
    <r>
      <t>관리기</t>
    </r>
    <r>
      <rPr>
        <vertAlign val="superscript"/>
        <sz val="9"/>
        <rFont val="맑은 고딕"/>
        <family val="3"/>
        <charset val="129"/>
        <scheme val="minor"/>
      </rPr>
      <t>1)</t>
    </r>
    <r>
      <rPr>
        <sz val="9"/>
        <rFont val="맑은 고딕"/>
        <family val="3"/>
        <charset val="129"/>
        <scheme val="minor"/>
      </rPr>
      <t xml:space="preserve"> Cultivator</t>
    </r>
    <phoneticPr fontId="10" type="noConversion"/>
  </si>
  <si>
    <t>Agricultural Dryer</t>
    <phoneticPr fontId="10" type="noConversion"/>
  </si>
  <si>
    <t>Number of Livestock and Poultry and Livestock Farm</t>
    <phoneticPr fontId="10" type="noConversion"/>
  </si>
  <si>
    <t>Number of Livestock and Poultry and Livestock Farm(Cont'd)</t>
    <phoneticPr fontId="10" type="noConversion"/>
  </si>
  <si>
    <t>Lumpy Skin</t>
    <phoneticPr fontId="111" type="noConversion"/>
  </si>
  <si>
    <t>주 : 주요가축 : 한육우, 젖소, 돼지, 닭, 오리 / 기타가축 : 염소, 면양, 사슴, 토끼, 개, 칠면조, 거위, 꿀벌</t>
    <phoneticPr fontId="10" type="noConversion"/>
  </si>
  <si>
    <t>Production of Food Grain(Milled Crops)</t>
    <phoneticPr fontId="11" type="noConversion"/>
  </si>
  <si>
    <t>두               류
Pulses</t>
    <phoneticPr fontId="11" type="noConversion"/>
  </si>
  <si>
    <t>겉보리     Covered  Barley</t>
    <phoneticPr fontId="10" type="noConversion"/>
  </si>
  <si>
    <t>과   채   류   Fruit-bearing Vegetables</t>
    <phoneticPr fontId="11" type="noConversion"/>
  </si>
  <si>
    <t>과   채   류  Fruit-bearing Vegetables</t>
    <phoneticPr fontId="11" type="noConversion"/>
  </si>
  <si>
    <t>참   외    melons</t>
    <phoneticPr fontId="11" type="noConversion"/>
  </si>
  <si>
    <t>무     White Radish</t>
    <phoneticPr fontId="11" type="noConversion"/>
  </si>
  <si>
    <t>파  Green onion</t>
    <phoneticPr fontId="11" type="noConversion"/>
  </si>
  <si>
    <t>16. 가축전염병발생
Cases of Infectious Livestock Diseases</t>
    <phoneticPr fontId="92" type="noConversion"/>
  </si>
  <si>
    <t>16. 가축전염병발생(계속)
Cases of Infectious Livestock Diseases</t>
    <phoneticPr fontId="92" type="noConversion"/>
  </si>
  <si>
    <t>Unit : household</t>
    <phoneticPr fontId="10" type="noConversion"/>
  </si>
  <si>
    <t>-</t>
    <phoneticPr fontId="111" type="noConversion"/>
  </si>
  <si>
    <t>단위 : 농장, 가구, 마리</t>
    <phoneticPr fontId="10" type="noConversion"/>
  </si>
  <si>
    <t>Unit : farm, household, head</t>
    <phoneticPr fontId="10" type="noConversion"/>
  </si>
  <si>
    <t>가구당 경지면적  Agricultrual land area per household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</si>
</sst>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41" formatCode="_-* #,##0_-;\-* #,##0_-;_-* &quot;-&quot;_-;_-@_-"/>
    <numFmt numFmtId="43" formatCode="_-* #,##0.00_-;\-* #,##0.00_-;_-* &quot;-&quot;??_-;_-@_-"/>
    <numFmt numFmtId="176" formatCode="&quot;₩&quot;#,##0;[Red]&quot;₩&quot;\-#,##0"/>
    <numFmt numFmtId="177" formatCode="&quot;₩&quot;#,##0.00;[Red]&quot;₩&quot;\-#,##0.00"/>
    <numFmt numFmtId="178" formatCode="_ &quot;₩&quot;* #,##0_ ;_ &quot;₩&quot;* \-#,##0_ ;_ &quot;₩&quot;* &quot;-&quot;_ ;_ @_ "/>
    <numFmt numFmtId="179" formatCode="_ * #,##0_ ;_ * \-#,##0_ ;_ * &quot;-&quot;_ ;_ @_ "/>
    <numFmt numFmtId="180" formatCode="_ &quot;₩&quot;* #,##0.00_ ;_ &quot;₩&quot;* \-#,##0.00_ ;_ &quot;₩&quot;* &quot;-&quot;??_ ;_ @_ "/>
    <numFmt numFmtId="181" formatCode="_ * #,##0.00_ ;_ * \-#,##0.00_ ;_ * &quot;-&quot;??_ ;_ @_ "/>
    <numFmt numFmtId="182" formatCode="_ * #,##0.0_ ;_ * \-#,##0.0_ ;_ * &quot;-&quot;_ ;_ @_ "/>
    <numFmt numFmtId="183" formatCode="0,000"/>
    <numFmt numFmtId="184" formatCode="0.0"/>
    <numFmt numFmtId="185" formatCode="_ * #,##0.0_ ;_ * \-#,##0.0_ ;_ * &quot;-&quot;??_ ;_ @_ "/>
    <numFmt numFmtId="186" formatCode="#,##0.0"/>
    <numFmt numFmtId="187" formatCode="#,##0.0;\-#,##0.0"/>
    <numFmt numFmtId="188" formatCode="#,##0.0_ "/>
    <numFmt numFmtId="189" formatCode="_-* #,##0.00_-;\-* #,##0.00_-;_-* &quot;-&quot;_-;_-@_-"/>
    <numFmt numFmtId="190" formatCode="_-* #,##0.0_-;\-* #,##0.0_-;_-* &quot;-&quot;?_-;_-@_-"/>
    <numFmt numFmtId="191" formatCode="#,##0.0;[Red]#,##0.0"/>
    <numFmt numFmtId="192" formatCode="0.00_);[Red]\(0.00\)"/>
    <numFmt numFmtId="193" formatCode="#,##0.0_);[Red]\(#,##0.0\)"/>
    <numFmt numFmtId="194" formatCode="#,##0_ "/>
    <numFmt numFmtId="195" formatCode="#,##0_);[Red]\(#,##0\)"/>
    <numFmt numFmtId="196" formatCode="0.0_);[Red]\(0.0\)"/>
    <numFmt numFmtId="197" formatCode="&quot;$&quot;#,##0_);[Red]\(&quot;$&quot;#,##0\)"/>
    <numFmt numFmtId="198" formatCode="&quot;$&quot;#,##0.00_);[Red]\(&quot;$&quot;#,##0.00\)"/>
    <numFmt numFmtId="199" formatCode="0.0_ "/>
    <numFmt numFmtId="200" formatCode="#,##0\ ;\-#,##0\ ;&quot;-&quot;\ "/>
    <numFmt numFmtId="201" formatCode="#,##0;[Red]#,##0"/>
    <numFmt numFmtId="202" formatCode="#,##0;\-#,##0;&quot;-&quot;;@"/>
    <numFmt numFmtId="203" formatCode="_-&quot;₩&quot;* #,##0_-;&quot;₩&quot;&quot;₩&quot;&quot;₩&quot;&quot;₩&quot;&quot;₩&quot;&quot;₩&quot;&quot;₩&quot;&quot;₩&quot;&quot;₩&quot;\-&quot;₩&quot;* #,##0_-;_-&quot;₩&quot;* &quot;-&quot;_-;_-@_-"/>
    <numFmt numFmtId="204" formatCode="\$#.00"/>
    <numFmt numFmtId="205" formatCode="_ * #,##0.00_ ;_ * &quot;₩&quot;&quot;₩&quot;&quot;₩&quot;&quot;₩&quot;&quot;₩&quot;&quot;₩&quot;&quot;₩&quot;&quot;₩&quot;&quot;₩&quot;\-#,##0.00_ ;_ * &quot;-&quot;??_ ;_ @_ "/>
    <numFmt numFmtId="206" formatCode="&quot;₩&quot;&quot;₩&quot;&quot;₩&quot;&quot;₩&quot;&quot;₩&quot;&quot;₩&quot;&quot;₩&quot;&quot;₩&quot;&quot;₩&quot;\$#,##0_);[Red]&quot;₩&quot;&quot;₩&quot;&quot;₩&quot;&quot;₩&quot;&quot;₩&quot;&quot;₩&quot;&quot;₩&quot;&quot;₩&quot;&quot;₩&quot;\(&quot;₩&quot;&quot;₩&quot;&quot;₩&quot;&quot;₩&quot;&quot;₩&quot;&quot;₩&quot;&quot;₩&quot;&quot;₩&quot;&quot;₩&quot;\$#,##0&quot;₩&quot;&quot;₩&quot;&quot;₩&quot;&quot;₩&quot;&quot;₩&quot;&quot;₩&quot;&quot;₩&quot;&quot;₩&quot;&quot;₩&quot;\)"/>
    <numFmt numFmtId="207" formatCode="#,"/>
    <numFmt numFmtId="208" formatCode="%#.00"/>
    <numFmt numFmtId="209" formatCode="0%_);\(0%\)"/>
    <numFmt numFmtId="210" formatCode="_-* #,##0_-;\-* #,##0_-;_-* \-_-;_-@_-"/>
    <numFmt numFmtId="211" formatCode=";;;"/>
    <numFmt numFmtId="212" formatCode="&quot;₩&quot;#,##0;&quot;₩&quot;&quot;₩&quot;&quot;₩&quot;&quot;₩&quot;\-#,##0"/>
    <numFmt numFmtId="213" formatCode="#,##0;[Red]&quot;-&quot;#,##0"/>
    <numFmt numFmtId="214" formatCode="&quot;₩&quot;#,##0;[Red]&quot;₩&quot;&quot;₩&quot;&quot;₩&quot;&quot;₩&quot;\-#,##0"/>
    <numFmt numFmtId="215" formatCode="_-* #,##0.00_-;&quot;₩&quot;&quot;₩&quot;\-* #,##0.00_-;_-* &quot;-&quot;??_-;_-@_-"/>
    <numFmt numFmtId="216" formatCode="_-&quot;₩&quot;* #,##0.00_-;&quot;₩&quot;&quot;₩&quot;\-&quot;₩&quot;* #,##0.00_-;_-&quot;₩&quot;* &quot;-&quot;??_-;_-@_-"/>
    <numFmt numFmtId="217" formatCode="&quot;₩&quot;#,##0.00;&quot;₩&quot;&quot;₩&quot;&quot;₩&quot;&quot;₩&quot;\-#,##0.00"/>
    <numFmt numFmtId="218" formatCode="_-* #,##0_-;\-* #,##0_-;_-* &quot;-&quot;??_-;_-@_-"/>
    <numFmt numFmtId="219" formatCode="_-* #,##0.0_-;\-* #,##0.0_-;_-* &quot;-&quot;_-;_-@_-"/>
  </numFmts>
  <fonts count="119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체"/>
      <family val="3"/>
      <charset val="129"/>
    </font>
    <font>
      <sz val="9"/>
      <name val="바탕체"/>
      <family val="1"/>
      <charset val="129"/>
    </font>
    <font>
      <sz val="10"/>
      <name val="바탕체"/>
      <family val="1"/>
      <charset val="129"/>
    </font>
    <font>
      <sz val="8"/>
      <name val="바탕체"/>
      <family val="1"/>
      <charset val="129"/>
    </font>
    <font>
      <sz val="8"/>
      <name val="바탕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¸íÁ¶"/>
      <family val="3"/>
      <charset val="129"/>
    </font>
    <font>
      <sz val="12"/>
      <name val="¸iA¶"/>
      <family val="3"/>
      <charset val="129"/>
    </font>
    <font>
      <sz val="11"/>
      <name val="µ¸¿ò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1"/>
      <name val="μ¸¿o"/>
      <family val="3"/>
      <charset val="129"/>
    </font>
    <font>
      <sz val="12"/>
      <name val="±¼¸²A¼"/>
      <family val="3"/>
      <charset val="129"/>
    </font>
    <font>
      <sz val="12"/>
      <name val="±¼¸²Ã¼"/>
      <family val="3"/>
      <charset val="129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바탕체"/>
      <family val="1"/>
      <charset val="129"/>
    </font>
    <font>
      <sz val="12"/>
      <name val="바탕체"/>
      <family val="1"/>
      <charset val="129"/>
    </font>
    <font>
      <b/>
      <sz val="9"/>
      <name val="바탕체"/>
      <family val="1"/>
      <charset val="129"/>
    </font>
    <font>
      <b/>
      <sz val="10"/>
      <name val="바탕체"/>
      <family val="1"/>
      <charset val="129"/>
    </font>
    <font>
      <b/>
      <sz val="14"/>
      <name val="굴림"/>
      <family val="3"/>
      <charset val="129"/>
    </font>
    <font>
      <sz val="9"/>
      <name val="굴림"/>
      <family val="3"/>
      <charset val="129"/>
    </font>
    <font>
      <sz val="12"/>
      <name val="굴림"/>
      <family val="3"/>
      <charset val="129"/>
    </font>
    <font>
      <vertAlign val="superscript"/>
      <sz val="9"/>
      <name val="바탕체"/>
      <family val="1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10"/>
      <color indexed="8"/>
      <name val="굴림"/>
      <family val="3"/>
      <charset val="129"/>
    </font>
    <font>
      <vertAlign val="superscript"/>
      <sz val="10"/>
      <name val="바탕체"/>
      <family val="1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vertAlign val="superscript"/>
      <sz val="12"/>
      <name val="굴림"/>
      <family val="3"/>
      <charset val="129"/>
    </font>
    <font>
      <sz val="14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MS Sans Serif"/>
      <family val="2"/>
    </font>
    <font>
      <b/>
      <sz val="10"/>
      <name val="Helv"/>
      <family val="2"/>
    </font>
    <font>
      <sz val="1"/>
      <color indexed="8"/>
      <name val="Courier"/>
      <family val="3"/>
    </font>
    <font>
      <sz val="9"/>
      <name val="돋움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0"/>
      <name val="Arial"/>
      <family val="2"/>
    </font>
    <font>
      <b/>
      <sz val="11"/>
      <name val="Helv"/>
      <family val="2"/>
    </font>
    <font>
      <b/>
      <sz val="10"/>
      <color indexed="10"/>
      <name val="Arial"/>
      <family val="2"/>
    </font>
    <font>
      <b/>
      <u/>
      <sz val="13"/>
      <name val="굴림체"/>
      <family val="3"/>
      <charset val="129"/>
    </font>
    <font>
      <sz val="12"/>
      <name val="굴림체"/>
      <family val="3"/>
      <charset val="129"/>
    </font>
    <font>
      <sz val="10"/>
      <name val="바탕"/>
      <family val="1"/>
      <charset val="129"/>
    </font>
    <font>
      <b/>
      <sz val="1"/>
      <color indexed="8"/>
      <name val="Courier"/>
      <family val="3"/>
    </font>
    <font>
      <sz val="11"/>
      <name val="굴림체"/>
      <family val="3"/>
      <charset val="129"/>
    </font>
    <font>
      <sz val="10"/>
      <name val="MS Sans Serif"/>
      <family val="2"/>
    </font>
    <font>
      <u/>
      <sz val="11"/>
      <color indexed="36"/>
      <name val="바탕체"/>
      <family val="1"/>
      <charset val="129"/>
    </font>
    <font>
      <sz val="14"/>
      <name val="뼻뮝"/>
      <family val="1"/>
      <charset val="129"/>
    </font>
    <font>
      <b/>
      <sz val="12"/>
      <color indexed="16"/>
      <name val="굴림체"/>
      <family val="3"/>
      <charset val="129"/>
    </font>
    <font>
      <sz val="1"/>
      <color theme="1"/>
      <name val="맑은 고딕"/>
      <family val="3"/>
      <charset val="129"/>
      <scheme val="minor"/>
    </font>
    <font>
      <sz val="10"/>
      <color indexed="8"/>
      <name val="굴림"/>
      <family val="3"/>
    </font>
    <font>
      <sz val="12"/>
      <color rgb="FF000000"/>
      <name val="바탕체"/>
      <family val="1"/>
      <charset val="129"/>
    </font>
    <font>
      <sz val="11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Arial"/>
      <family val="2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0"/>
      <name val="Helv"/>
      <family val="2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vertAlign val="superscript"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vertAlign val="superscript"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vertAlign val="superscript"/>
      <sz val="9"/>
      <color theme="1"/>
      <name val="맑은 고딕"/>
      <family val="3"/>
      <charset val="129"/>
    </font>
    <font>
      <b/>
      <sz val="16"/>
      <name val="맑은 고딕"/>
      <family val="3"/>
      <charset val="129"/>
      <scheme val="minor"/>
    </font>
    <font>
      <b/>
      <vertAlign val="superscript"/>
      <sz val="16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9"/>
      <color rgb="FF0070C0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913">
    <xf numFmtId="0" fontId="0" fillId="0" borderId="0"/>
    <xf numFmtId="9" fontId="6" fillId="0" borderId="0" applyFont="0" applyFill="0" applyBorder="0" applyAlignment="0" applyProtection="0"/>
    <xf numFmtId="0" fontId="13" fillId="0" borderId="0"/>
    <xf numFmtId="179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38" fontId="17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0" borderId="0" applyFont="0" applyFill="0" applyBorder="0" applyAlignment="0" applyProtection="0"/>
    <xf numFmtId="40" fontId="17" fillId="0" borderId="0" applyFont="0" applyFill="0" applyBorder="0" applyAlignment="0" applyProtection="0"/>
    <xf numFmtId="4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/>
    <xf numFmtId="0" fontId="14" fillId="0" borderId="0"/>
    <xf numFmtId="0" fontId="15" fillId="0" borderId="0"/>
    <xf numFmtId="0" fontId="16" fillId="0" borderId="0"/>
    <xf numFmtId="0" fontId="15" fillId="0" borderId="0"/>
    <xf numFmtId="0" fontId="18" fillId="0" borderId="0"/>
    <xf numFmtId="0" fontId="20" fillId="0" borderId="0"/>
    <xf numFmtId="0" fontId="16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20" fillId="0" borderId="0"/>
    <xf numFmtId="0" fontId="16" fillId="0" borderId="0"/>
    <xf numFmtId="0" fontId="21" fillId="0" borderId="0"/>
    <xf numFmtId="0" fontId="22" fillId="0" borderId="0"/>
    <xf numFmtId="0" fontId="19" fillId="0" borderId="0"/>
    <xf numFmtId="0" fontId="19" fillId="0" borderId="0"/>
    <xf numFmtId="0" fontId="21" fillId="0" borderId="0"/>
    <xf numFmtId="0" fontId="22" fillId="0" borderId="0"/>
    <xf numFmtId="0" fontId="17" fillId="0" borderId="0"/>
    <xf numFmtId="0" fontId="18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3" fillId="0" borderId="0" applyFill="0" applyBorder="0" applyAlignment="0" applyProtection="0"/>
    <xf numFmtId="2" fontId="23" fillId="0" borderId="0" applyFill="0" applyBorder="0" applyAlignment="0" applyProtection="0"/>
    <xf numFmtId="0" fontId="24" fillId="0" borderId="1" applyNumberFormat="0" applyAlignment="0" applyProtection="0">
      <alignment horizontal="left" vertical="center"/>
    </xf>
    <xf numFmtId="0" fontId="24" fillId="0" borderId="2">
      <alignment horizontal="left" vertical="center"/>
    </xf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2" fillId="0" borderId="0"/>
    <xf numFmtId="0" fontId="23" fillId="0" borderId="3" applyNumberFormat="0" applyFill="0" applyAlignment="0" applyProtection="0"/>
    <xf numFmtId="0" fontId="5" fillId="0" borderId="0">
      <alignment vertical="center"/>
    </xf>
    <xf numFmtId="0" fontId="40" fillId="2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20" borderId="26" applyNumberFormat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39" fillId="21" borderId="27" applyNumberFormat="0" applyFont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23" borderId="28" applyNumberFormat="0" applyAlignment="0" applyProtection="0">
      <alignment vertical="center"/>
    </xf>
    <xf numFmtId="0" fontId="6" fillId="0" borderId="0" applyFont="0" applyFill="0" applyBorder="0" applyAlignment="0" applyProtection="0"/>
    <xf numFmtId="41" fontId="57" fillId="0" borderId="0" applyFont="0" applyFill="0" applyAlignment="0" applyProtection="0"/>
    <xf numFmtId="0" fontId="48" fillId="0" borderId="29" applyNumberFormat="0" applyFill="0" applyAlignment="0" applyProtection="0">
      <alignment vertical="center"/>
    </xf>
    <xf numFmtId="0" fontId="49" fillId="0" borderId="30" applyNumberFormat="0" applyFill="0" applyAlignment="0" applyProtection="0">
      <alignment vertical="center"/>
    </xf>
    <xf numFmtId="0" fontId="50" fillId="7" borderId="26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1" applyNumberFormat="0" applyFill="0" applyAlignment="0" applyProtection="0">
      <alignment vertical="center"/>
    </xf>
    <xf numFmtId="0" fontId="53" fillId="0" borderId="32" applyNumberFormat="0" applyFill="0" applyAlignment="0" applyProtection="0">
      <alignment vertical="center"/>
    </xf>
    <xf numFmtId="0" fontId="54" fillId="0" borderId="33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56" fillId="20" borderId="34" applyNumberFormat="0" applyAlignment="0" applyProtection="0">
      <alignment vertical="center"/>
    </xf>
    <xf numFmtId="0" fontId="6" fillId="0" borderId="0" applyFont="0" applyFill="0" applyBorder="0" applyAlignment="0" applyProtection="0"/>
    <xf numFmtId="0" fontId="58" fillId="0" borderId="0">
      <alignment vertical="center"/>
    </xf>
    <xf numFmtId="0" fontId="39" fillId="0" borderId="0"/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39" fillId="0" borderId="0"/>
    <xf numFmtId="41" fontId="39" fillId="0" borderId="0" applyFont="0" applyFill="0" applyBorder="0" applyAlignment="0" applyProtection="0"/>
    <xf numFmtId="0" fontId="4" fillId="0" borderId="0">
      <alignment vertical="center"/>
    </xf>
    <xf numFmtId="0" fontId="6" fillId="0" borderId="0"/>
    <xf numFmtId="0" fontId="59" fillId="0" borderId="0">
      <alignment vertical="center"/>
    </xf>
    <xf numFmtId="0" fontId="4" fillId="0" borderId="0">
      <alignment vertical="center"/>
    </xf>
    <xf numFmtId="0" fontId="59" fillId="0" borderId="0">
      <alignment vertical="center"/>
    </xf>
    <xf numFmtId="0" fontId="6" fillId="0" borderId="0"/>
    <xf numFmtId="0" fontId="59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57" fillId="0" borderId="0" applyFont="0" applyFill="0" applyAlignment="0" applyProtection="0"/>
    <xf numFmtId="41" fontId="39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2" fillId="0" borderId="0">
      <alignment vertical="center"/>
    </xf>
    <xf numFmtId="179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9" fontId="6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>
      <alignment vertical="center"/>
    </xf>
    <xf numFmtId="0" fontId="12" fillId="0" borderId="0"/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39" fillId="0" borderId="0"/>
    <xf numFmtId="0" fontId="37" fillId="0" borderId="0"/>
    <xf numFmtId="0" fontId="39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" fillId="0" borderId="0" applyProtection="0"/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39" fillId="0" borderId="0">
      <alignment vertical="center"/>
    </xf>
    <xf numFmtId="0" fontId="6" fillId="0" borderId="0"/>
    <xf numFmtId="0" fontId="2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" fillId="0" borderId="0"/>
    <xf numFmtId="0" fontId="40" fillId="2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7" fontId="17" fillId="0" borderId="0" applyFont="0" applyFill="0" applyBorder="0" applyAlignment="0" applyProtection="0"/>
    <xf numFmtId="177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8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198" fontId="1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79" fontId="17" fillId="0" borderId="0" applyFont="0" applyFill="0" applyBorder="0" applyAlignment="0" applyProtection="0"/>
    <xf numFmtId="179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81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64" fillId="0" borderId="0"/>
    <xf numFmtId="4" fontId="65" fillId="0" borderId="0">
      <protection locked="0"/>
    </xf>
    <xf numFmtId="203" fontId="39" fillId="0" borderId="0"/>
    <xf numFmtId="204" fontId="65" fillId="0" borderId="0">
      <protection locked="0"/>
    </xf>
    <xf numFmtId="205" fontId="39" fillId="0" borderId="0"/>
    <xf numFmtId="0" fontId="23" fillId="0" borderId="0" applyProtection="0"/>
    <xf numFmtId="206" fontId="39" fillId="0" borderId="0"/>
    <xf numFmtId="0" fontId="66" fillId="0" borderId="0" applyFont="0" applyFill="0" applyBorder="0" applyAlignment="0" applyProtection="0"/>
    <xf numFmtId="2" fontId="23" fillId="0" borderId="0" applyProtection="0"/>
    <xf numFmtId="38" fontId="67" fillId="25" borderId="0" applyNumberFormat="0" applyBorder="0" applyAlignment="0" applyProtection="0"/>
    <xf numFmtId="0" fontId="68" fillId="0" borderId="0">
      <alignment horizontal="left"/>
    </xf>
    <xf numFmtId="14" fontId="69" fillId="26" borderId="38">
      <alignment horizontal="center" vertical="center" wrapText="1"/>
    </xf>
    <xf numFmtId="0" fontId="25" fillId="0" borderId="0" applyProtection="0"/>
    <xf numFmtId="0" fontId="24" fillId="0" borderId="0" applyProtection="0"/>
    <xf numFmtId="10" fontId="67" fillId="25" borderId="24" applyNumberFormat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0" fillId="0" borderId="38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07" fontId="39" fillId="0" borderId="0"/>
    <xf numFmtId="0" fontId="6" fillId="0" borderId="0"/>
    <xf numFmtId="208" fontId="65" fillId="0" borderId="0">
      <protection locked="0"/>
    </xf>
    <xf numFmtId="20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208" fontId="65" fillId="0" borderId="0">
      <protection locked="0"/>
    </xf>
    <xf numFmtId="0" fontId="70" fillId="0" borderId="0"/>
    <xf numFmtId="210" fontId="6" fillId="0" borderId="0" applyBorder="0" applyProtection="0"/>
    <xf numFmtId="0" fontId="71" fillId="0" borderId="0" applyFill="0" applyBorder="0" applyProtection="0">
      <alignment horizontal="left" vertical="top"/>
    </xf>
    <xf numFmtId="0" fontId="72" fillId="0" borderId="0" applyFill="0" applyBorder="0" applyProtection="0">
      <alignment horizontal="centerContinuous" vertical="center"/>
    </xf>
    <xf numFmtId="0" fontId="73" fillId="25" borderId="0" applyFill="0" applyBorder="0" applyProtection="0">
      <alignment horizontal="center" vertical="center"/>
    </xf>
    <xf numFmtId="0" fontId="23" fillId="0" borderId="3" applyProtection="0"/>
    <xf numFmtId="211" fontId="74" fillId="0" borderId="0" applyFont="0" applyFill="0" applyBorder="0" applyAlignment="0" applyProtection="0">
      <alignment horizontal="right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38" fontId="73" fillId="0" borderId="0"/>
    <xf numFmtId="0" fontId="40" fillId="0" borderId="0" applyNumberFormat="0" applyFill="0" applyBorder="0" applyAlignment="0" applyProtection="0">
      <alignment vertical="center"/>
    </xf>
    <xf numFmtId="0" fontId="40" fillId="20" borderId="26" applyNumberFormat="0" applyAlignment="0" applyProtection="0">
      <alignment vertical="center"/>
    </xf>
    <xf numFmtId="212" fontId="6" fillId="0" borderId="0">
      <protection locked="0"/>
    </xf>
    <xf numFmtId="0" fontId="75" fillId="0" borderId="0">
      <protection locked="0"/>
    </xf>
    <xf numFmtId="0" fontId="75" fillId="0" borderId="0">
      <protection locked="0"/>
    </xf>
    <xf numFmtId="38" fontId="76" fillId="0" borderId="0"/>
    <xf numFmtId="0" fontId="40" fillId="3" borderId="0" applyNumberFormat="0" applyBorder="0" applyAlignment="0" applyProtection="0">
      <alignment vertical="center"/>
    </xf>
    <xf numFmtId="0" fontId="65" fillId="0" borderId="0">
      <protection locked="0"/>
    </xf>
    <xf numFmtId="0" fontId="65" fillId="0" borderId="0">
      <protection locked="0"/>
    </xf>
    <xf numFmtId="3" fontId="77" fillId="0" borderId="39">
      <alignment horizontal="center"/>
    </xf>
    <xf numFmtId="0" fontId="65" fillId="0" borderId="0">
      <protection locked="0"/>
    </xf>
    <xf numFmtId="0" fontId="65" fillId="0" borderId="0"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40" fontId="79" fillId="0" borderId="0" applyFont="0" applyFill="0" applyBorder="0" applyAlignment="0" applyProtection="0"/>
    <xf numFmtId="38" fontId="79" fillId="0" borderId="0" applyFont="0" applyFill="0" applyBorder="0" applyAlignment="0" applyProtection="0"/>
    <xf numFmtId="0" fontId="40" fillId="21" borderId="27" applyNumberFormat="0" applyFont="0" applyAlignment="0" applyProtection="0">
      <alignment vertical="center"/>
    </xf>
    <xf numFmtId="0" fontId="79" fillId="0" borderId="0" applyFont="0" applyFill="0" applyBorder="0" applyAlignment="0" applyProtection="0"/>
    <xf numFmtId="0" fontId="79" fillId="0" borderId="0" applyFont="0" applyFill="0" applyBorder="0" applyAlignment="0" applyProtection="0"/>
    <xf numFmtId="9" fontId="76" fillId="25" borderId="0" applyFill="0" applyBorder="0" applyProtection="0">
      <alignment horizontal="right"/>
    </xf>
    <xf numFmtId="10" fontId="76" fillId="0" borderId="0" applyFill="0" applyBorder="0" applyProtection="0">
      <alignment horizontal="right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0" fillId="22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23" borderId="28" applyNumberFormat="0" applyAlignment="0" applyProtection="0">
      <alignment vertical="center"/>
    </xf>
    <xf numFmtId="0" fontId="61" fillId="0" borderId="0">
      <alignment vertical="center"/>
    </xf>
    <xf numFmtId="213" fontId="80" fillId="0" borderId="0">
      <alignment vertical="center"/>
    </xf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179" fontId="6" fillId="0" borderId="0" applyFont="0" applyFill="0" applyBorder="0" applyAlignment="0" applyProtection="0"/>
    <xf numFmtId="41" fontId="3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12" fillId="0" borderId="0" applyFont="0" applyFill="0" applyProtection="0"/>
    <xf numFmtId="0" fontId="12" fillId="0" borderId="0" applyFont="0" applyFill="0" applyBorder="0" applyAlignment="0" applyProtection="0"/>
    <xf numFmtId="0" fontId="40" fillId="0" borderId="29" applyNumberFormat="0" applyFill="0" applyAlignment="0" applyProtection="0">
      <alignment vertical="center"/>
    </xf>
    <xf numFmtId="0" fontId="40" fillId="0" borderId="30" applyNumberFormat="0" applyFill="0" applyAlignment="0" applyProtection="0">
      <alignment vertical="center"/>
    </xf>
    <xf numFmtId="0" fontId="40" fillId="7" borderId="26" applyNumberFormat="0" applyAlignment="0" applyProtection="0">
      <alignment vertical="center"/>
    </xf>
    <xf numFmtId="4" fontId="65" fillId="0" borderId="0">
      <protection locked="0"/>
    </xf>
    <xf numFmtId="4" fontId="65" fillId="0" borderId="0">
      <protection locked="0"/>
    </xf>
    <xf numFmtId="214" fontId="6" fillId="0" borderId="0">
      <protection locked="0"/>
    </xf>
    <xf numFmtId="0" fontId="40" fillId="0" borderId="31" applyNumberFormat="0" applyFill="0" applyAlignment="0" applyProtection="0">
      <alignment vertical="center"/>
    </xf>
    <xf numFmtId="0" fontId="40" fillId="0" borderId="32" applyNumberFormat="0" applyFill="0" applyAlignment="0" applyProtection="0">
      <alignment vertical="center"/>
    </xf>
    <xf numFmtId="0" fontId="40" fillId="0" borderId="33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20" borderId="34" applyNumberFormat="0" applyAlignment="0" applyProtection="0">
      <alignment vertical="center"/>
    </xf>
    <xf numFmtId="0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76" fillId="25" borderId="0" applyFill="0" applyBorder="0" applyProtection="0">
      <alignment horizontal="right"/>
    </xf>
    <xf numFmtId="181" fontId="6" fillId="0" borderId="0" applyFont="0" applyFill="0" applyBorder="0" applyAlignment="0" applyProtection="0"/>
    <xf numFmtId="215" fontId="6" fillId="0" borderId="0">
      <protection locked="0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9" fillId="0" borderId="0"/>
    <xf numFmtId="0" fontId="82" fillId="0" borderId="0"/>
    <xf numFmtId="0" fontId="39" fillId="0" borderId="0"/>
    <xf numFmtId="0" fontId="39" fillId="0" borderId="0"/>
    <xf numFmtId="0" fontId="37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82" fillId="0" borderId="0"/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2" fillId="0" borderId="0"/>
    <xf numFmtId="0" fontId="40" fillId="0" borderId="0">
      <alignment vertical="center"/>
    </xf>
    <xf numFmtId="0" fontId="81" fillId="0" borderId="0">
      <alignment vertical="center"/>
    </xf>
    <xf numFmtId="0" fontId="6" fillId="0" borderId="0"/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6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81" fillId="0" borderId="0">
      <alignment vertical="center"/>
    </xf>
    <xf numFmtId="0" fontId="81" fillId="0" borderId="0" applyNumberFormat="0" applyFill="0" applyBorder="0" applyAlignment="0" applyProtection="0">
      <alignment vertical="top"/>
      <protection locked="0"/>
    </xf>
    <xf numFmtId="0" fontId="65" fillId="0" borderId="22">
      <protection locked="0"/>
    </xf>
    <xf numFmtId="0" fontId="65" fillId="0" borderId="22">
      <protection locked="0"/>
    </xf>
    <xf numFmtId="216" fontId="6" fillId="0" borderId="0">
      <protection locked="0"/>
    </xf>
    <xf numFmtId="217" fontId="6" fillId="0" borderId="0">
      <protection locked="0"/>
    </xf>
    <xf numFmtId="0" fontId="83" fillId="0" borderId="0"/>
    <xf numFmtId="0" fontId="83" fillId="0" borderId="0"/>
    <xf numFmtId="41" fontId="84" fillId="0" borderId="0"/>
    <xf numFmtId="0" fontId="85" fillId="0" borderId="0"/>
    <xf numFmtId="0" fontId="85" fillId="0" borderId="0"/>
    <xf numFmtId="177" fontId="85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177" fontId="85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38" fontId="85" fillId="0" borderId="0"/>
    <xf numFmtId="38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40" fontId="85" fillId="0" borderId="0"/>
    <xf numFmtId="4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7" fillId="0" borderId="0"/>
    <xf numFmtId="2" fontId="87" fillId="0" borderId="0"/>
    <xf numFmtId="0" fontId="88" fillId="0" borderId="1">
      <alignment horizontal="left" vertical="center"/>
    </xf>
    <xf numFmtId="0" fontId="88" fillId="0" borderId="2">
      <alignment horizontal="left" vertical="center"/>
    </xf>
    <xf numFmtId="0" fontId="89" fillId="0" borderId="0"/>
    <xf numFmtId="0" fontId="88" fillId="0" borderId="0"/>
    <xf numFmtId="0" fontId="87" fillId="0" borderId="3"/>
    <xf numFmtId="41" fontId="84" fillId="0" borderId="0"/>
    <xf numFmtId="0" fontId="90" fillId="0" borderId="0">
      <alignment vertical="center"/>
    </xf>
    <xf numFmtId="0" fontId="84" fillId="0" borderId="0"/>
    <xf numFmtId="0" fontId="84" fillId="0" borderId="0"/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90" fillId="0" borderId="0">
      <alignment vertical="center"/>
    </xf>
    <xf numFmtId="0" fontId="83" fillId="0" borderId="0"/>
    <xf numFmtId="0" fontId="91" fillId="0" borderId="0">
      <alignment vertical="center"/>
    </xf>
    <xf numFmtId="0" fontId="91" fillId="0" borderId="0">
      <alignment vertical="center"/>
    </xf>
    <xf numFmtId="0" fontId="91" fillId="0" borderId="0">
      <alignment vertical="center"/>
    </xf>
    <xf numFmtId="0" fontId="91" fillId="0" borderId="0">
      <alignment vertical="center"/>
    </xf>
    <xf numFmtId="0" fontId="83" fillId="0" borderId="0"/>
    <xf numFmtId="0" fontId="83" fillId="0" borderId="0"/>
    <xf numFmtId="0" fontId="91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91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85" fillId="0" borderId="0"/>
    <xf numFmtId="197" fontId="86" fillId="0" borderId="0"/>
    <xf numFmtId="0" fontId="85" fillId="0" borderId="0"/>
    <xf numFmtId="177" fontId="85" fillId="0" borderId="0"/>
    <xf numFmtId="0" fontId="86" fillId="0" borderId="0"/>
    <xf numFmtId="0" fontId="86" fillId="0" borderId="0"/>
    <xf numFmtId="0" fontId="86" fillId="0" borderId="0"/>
    <xf numFmtId="197" fontId="86" fillId="0" borderId="0"/>
    <xf numFmtId="0" fontId="85" fillId="0" borderId="0"/>
    <xf numFmtId="0" fontId="86" fillId="0" borderId="0"/>
    <xf numFmtId="177" fontId="85" fillId="0" borderId="0"/>
    <xf numFmtId="178" fontId="85" fillId="0" borderId="0"/>
    <xf numFmtId="178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0" fontId="85" fillId="0" borderId="0"/>
    <xf numFmtId="177" fontId="85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177" fontId="85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38" fontId="85" fillId="0" borderId="0"/>
    <xf numFmtId="38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40" fontId="85" fillId="0" borderId="0"/>
    <xf numFmtId="4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5" fillId="0" borderId="0"/>
    <xf numFmtId="177" fontId="85" fillId="0" borderId="0"/>
    <xf numFmtId="0" fontId="85" fillId="0" borderId="0"/>
    <xf numFmtId="177" fontId="85" fillId="0" borderId="0"/>
    <xf numFmtId="0" fontId="85" fillId="0" borderId="0"/>
    <xf numFmtId="177" fontId="85" fillId="0" borderId="0"/>
    <xf numFmtId="178" fontId="85" fillId="0" borderId="0"/>
    <xf numFmtId="178" fontId="85" fillId="0" borderId="0"/>
    <xf numFmtId="0" fontId="86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38" fontId="85" fillId="0" borderId="0"/>
    <xf numFmtId="38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40" fontId="85" fillId="0" borderId="0"/>
    <xf numFmtId="4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6" fillId="0" borderId="0"/>
    <xf numFmtId="197" fontId="86" fillId="0" borderId="0"/>
    <xf numFmtId="197" fontId="86" fillId="0" borderId="0"/>
    <xf numFmtId="197" fontId="86" fillId="0" borderId="0"/>
    <xf numFmtId="0" fontId="86" fillId="0" borderId="0"/>
    <xf numFmtId="0" fontId="85" fillId="0" borderId="0"/>
    <xf numFmtId="177" fontId="85" fillId="0" borderId="0"/>
    <xf numFmtId="0" fontId="85" fillId="0" borderId="0"/>
    <xf numFmtId="177" fontId="85" fillId="0" borderId="0"/>
    <xf numFmtId="0" fontId="85" fillId="0" borderId="0"/>
    <xf numFmtId="177" fontId="85" fillId="0" borderId="0"/>
    <xf numFmtId="0" fontId="86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177" fontId="85" fillId="0" borderId="0"/>
    <xf numFmtId="177" fontId="85" fillId="0" borderId="0"/>
    <xf numFmtId="177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178" fontId="85" fillId="0" borderId="0"/>
    <xf numFmtId="178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176" fontId="85" fillId="0" borderId="0"/>
    <xf numFmtId="176" fontId="85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198" fontId="86" fillId="0" borderId="0"/>
    <xf numFmtId="198" fontId="86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180" fontId="85" fillId="0" borderId="0"/>
    <xf numFmtId="180" fontId="85" fillId="0" borderId="0"/>
    <xf numFmtId="0" fontId="85" fillId="0" borderId="0"/>
    <xf numFmtId="0" fontId="85" fillId="0" borderId="0"/>
    <xf numFmtId="38" fontId="85" fillId="0" borderId="0"/>
    <xf numFmtId="38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179" fontId="85" fillId="0" borderId="0"/>
    <xf numFmtId="179" fontId="85" fillId="0" borderId="0"/>
    <xf numFmtId="0" fontId="85" fillId="0" borderId="0"/>
    <xf numFmtId="0" fontId="85" fillId="0" borderId="0"/>
    <xf numFmtId="40" fontId="85" fillId="0" borderId="0"/>
    <xf numFmtId="4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181" fontId="85" fillId="0" borderId="0"/>
    <xf numFmtId="181" fontId="85" fillId="0" borderId="0"/>
    <xf numFmtId="0" fontId="85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4" fillId="0" borderId="0"/>
    <xf numFmtId="0" fontId="84" fillId="0" borderId="0"/>
    <xf numFmtId="0" fontId="85" fillId="0" borderId="0"/>
    <xf numFmtId="0" fontId="85" fillId="0" borderId="0"/>
    <xf numFmtId="0" fontId="86" fillId="0" borderId="0"/>
    <xf numFmtId="0" fontId="86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41" fontId="57" fillId="0" borderId="0" applyFont="0" applyFill="0" applyAlignment="0" applyProtection="0"/>
    <xf numFmtId="41" fontId="39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3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39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84" fillId="0" borderId="0"/>
    <xf numFmtId="41" fontId="8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9" fillId="0" borderId="0"/>
    <xf numFmtId="179" fontId="6" fillId="0" borderId="0" applyFont="0" applyFill="0" applyBorder="0" applyAlignment="0" applyProtection="0"/>
  </cellStyleXfs>
  <cellXfs count="1391">
    <xf numFmtId="0" fontId="0" fillId="0" borderId="0" xfId="0"/>
    <xf numFmtId="0" fontId="8" fillId="0" borderId="0" xfId="7" applyFont="1" applyBorder="1"/>
    <xf numFmtId="179" fontId="8" fillId="0" borderId="0" xfId="3" applyFont="1" applyBorder="1" applyAlignment="1">
      <alignment horizontal="center" vertical="center"/>
    </xf>
    <xf numFmtId="3" fontId="9" fillId="0" borderId="13" xfId="3" applyNumberFormat="1" applyFont="1" applyBorder="1" applyAlignment="1">
      <alignment horizontal="center" vertical="center"/>
    </xf>
    <xf numFmtId="0" fontId="8" fillId="0" borderId="0" xfId="7" applyFont="1" applyBorder="1" applyAlignment="1">
      <alignment vertical="center"/>
    </xf>
    <xf numFmtId="179" fontId="9" fillId="0" borderId="15" xfId="3" applyFont="1" applyBorder="1" applyAlignment="1">
      <alignment horizontal="center" vertical="center"/>
    </xf>
    <xf numFmtId="179" fontId="8" fillId="0" borderId="0" xfId="3" applyFont="1" applyBorder="1" applyAlignment="1">
      <alignment horizontal="center"/>
    </xf>
    <xf numFmtId="179" fontId="9" fillId="0" borderId="14" xfId="3" applyFont="1" applyBorder="1" applyAlignment="1">
      <alignment horizontal="center" vertical="center"/>
    </xf>
    <xf numFmtId="0" fontId="8" fillId="0" borderId="0" xfId="7" applyFont="1"/>
    <xf numFmtId="3" fontId="8" fillId="0" borderId="0" xfId="7" applyNumberFormat="1" applyFont="1"/>
    <xf numFmtId="179" fontId="8" fillId="0" borderId="0" xfId="7" applyNumberFormat="1" applyFont="1"/>
    <xf numFmtId="3" fontId="9" fillId="0" borderId="0" xfId="7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7" applyFont="1" applyBorder="1"/>
    <xf numFmtId="179" fontId="9" fillId="0" borderId="6" xfId="3" applyFont="1" applyBorder="1" applyAlignment="1">
      <alignment horizontal="centerContinuous" vertical="center"/>
    </xf>
    <xf numFmtId="179" fontId="9" fillId="0" borderId="12" xfId="3" applyFont="1" applyBorder="1" applyAlignment="1">
      <alignment horizontal="centerContinuous" vertical="center"/>
    </xf>
    <xf numFmtId="179" fontId="9" fillId="0" borderId="0" xfId="3" applyFont="1" applyBorder="1" applyAlignment="1">
      <alignment horizontal="center" vertical="center"/>
    </xf>
    <xf numFmtId="179" fontId="9" fillId="0" borderId="14" xfId="3" applyFont="1" applyBorder="1" applyAlignment="1">
      <alignment horizontal="centerContinuous" vertical="center"/>
    </xf>
    <xf numFmtId="179" fontId="8" fillId="0" borderId="12" xfId="3" applyFont="1" applyBorder="1" applyAlignment="1">
      <alignment horizontal="center" vertical="center"/>
    </xf>
    <xf numFmtId="0" fontId="27" fillId="0" borderId="0" xfId="0" applyFont="1"/>
    <xf numFmtId="179" fontId="8" fillId="0" borderId="5" xfId="3" applyFont="1" applyBorder="1" applyAlignment="1">
      <alignment horizontal="center" vertical="center"/>
    </xf>
    <xf numFmtId="179" fontId="8" fillId="0" borderId="0" xfId="3" applyFont="1" applyBorder="1" applyAlignment="1">
      <alignment horizontal="centerContinuous" vertical="center"/>
    </xf>
    <xf numFmtId="179" fontId="8" fillId="0" borderId="6" xfId="3" applyFont="1" applyBorder="1" applyAlignment="1">
      <alignment horizontal="centerContinuous" vertical="center"/>
    </xf>
    <xf numFmtId="0" fontId="32" fillId="0" borderId="0" xfId="0" applyFont="1" applyAlignment="1">
      <alignment vertical="top"/>
    </xf>
    <xf numFmtId="179" fontId="9" fillId="0" borderId="0" xfId="3" applyFont="1" applyBorder="1" applyAlignment="1">
      <alignment horizontal="centerContinuous" vertical="center"/>
    </xf>
    <xf numFmtId="179" fontId="8" fillId="0" borderId="14" xfId="3" applyFont="1" applyBorder="1" applyAlignment="1">
      <alignment horizontal="centerContinuous" vertical="center"/>
    </xf>
    <xf numFmtId="0" fontId="6" fillId="0" borderId="0" xfId="0" applyFont="1"/>
    <xf numFmtId="1" fontId="9" fillId="0" borderId="0" xfId="3" applyNumberFormat="1" applyFont="1" applyBorder="1" applyAlignment="1">
      <alignment horizontal="centerContinuous" vertical="center"/>
    </xf>
    <xf numFmtId="3" fontId="9" fillId="0" borderId="5" xfId="3" applyNumberFormat="1" applyFont="1" applyBorder="1" applyAlignment="1">
      <alignment horizontal="centerContinuous" vertical="center"/>
    </xf>
    <xf numFmtId="0" fontId="9" fillId="0" borderId="6" xfId="0" applyFont="1" applyBorder="1" applyAlignment="1">
      <alignment horizontal="centerContinuous" vertical="center"/>
    </xf>
    <xf numFmtId="0" fontId="26" fillId="0" borderId="0" xfId="8" applyFont="1" applyBorder="1" applyAlignment="1">
      <alignment horizontal="centerContinuous" vertical="top"/>
    </xf>
    <xf numFmtId="0" fontId="26" fillId="0" borderId="0" xfId="8" applyFont="1" applyBorder="1" applyAlignment="1">
      <alignment vertical="top"/>
    </xf>
    <xf numFmtId="0" fontId="28" fillId="0" borderId="4" xfId="8" applyFont="1" applyBorder="1"/>
    <xf numFmtId="0" fontId="28" fillId="0" borderId="0" xfId="8" applyFont="1" applyBorder="1"/>
    <xf numFmtId="0" fontId="8" fillId="0" borderId="0" xfId="0" applyFont="1" applyAlignment="1">
      <alignment horizontal="centerContinuous" vertical="center"/>
    </xf>
    <xf numFmtId="0" fontId="8" fillId="0" borderId="6" xfId="0" applyFont="1" applyBorder="1" applyAlignment="1">
      <alignment horizontal="centerContinuous" vertical="center"/>
    </xf>
    <xf numFmtId="179" fontId="8" fillId="0" borderId="12" xfId="3" applyFont="1" applyBorder="1" applyAlignment="1">
      <alignment horizontal="centerContinuous" vertical="center"/>
    </xf>
    <xf numFmtId="0" fontId="8" fillId="0" borderId="12" xfId="0" applyFont="1" applyBorder="1" applyAlignment="1">
      <alignment horizontal="centerContinuous" vertical="center"/>
    </xf>
    <xf numFmtId="0" fontId="8" fillId="0" borderId="0" xfId="8" applyFont="1"/>
    <xf numFmtId="0" fontId="8" fillId="0" borderId="0" xfId="8" applyFont="1" applyBorder="1"/>
    <xf numFmtId="0" fontId="30" fillId="0" borderId="0" xfId="8" applyFont="1" applyBorder="1" applyAlignment="1">
      <alignment horizontal="centerContinuous" vertical="top"/>
    </xf>
    <xf numFmtId="179" fontId="9" fillId="0" borderId="5" xfId="3" applyFont="1" applyBorder="1" applyAlignment="1">
      <alignment horizontal="centerContinuous" vertical="center"/>
    </xf>
    <xf numFmtId="179" fontId="9" fillId="0" borderId="8" xfId="3" applyFont="1" applyBorder="1" applyAlignment="1">
      <alignment horizontal="center" vertical="center"/>
    </xf>
    <xf numFmtId="0" fontId="8" fillId="0" borderId="0" xfId="0" applyFont="1" applyBorder="1" applyAlignment="1">
      <alignment horizontal="centerContinuous" vertical="center"/>
    </xf>
    <xf numFmtId="179" fontId="8" fillId="0" borderId="14" xfId="3" applyFont="1" applyBorder="1" applyAlignment="1">
      <alignment horizontal="center" vertical="center"/>
    </xf>
    <xf numFmtId="0" fontId="8" fillId="0" borderId="0" xfId="0" applyFont="1"/>
    <xf numFmtId="0" fontId="9" fillId="0" borderId="4" xfId="8" applyFont="1" applyBorder="1" applyAlignment="1"/>
    <xf numFmtId="0" fontId="29" fillId="0" borderId="4" xfId="8" applyFont="1" applyBorder="1" applyAlignment="1">
      <alignment horizontal="centerContinuous"/>
    </xf>
    <xf numFmtId="0" fontId="9" fillId="0" borderId="4" xfId="8" applyFont="1" applyBorder="1" applyAlignment="1">
      <alignment horizontal="right"/>
    </xf>
    <xf numFmtId="179" fontId="9" fillId="0" borderId="8" xfId="3" applyFont="1" applyBorder="1" applyAlignment="1">
      <alignment horizontal="centerContinuous" vertical="center"/>
    </xf>
    <xf numFmtId="0" fontId="9" fillId="0" borderId="0" xfId="8" applyFont="1" applyBorder="1" applyAlignment="1">
      <alignment vertical="center"/>
    </xf>
    <xf numFmtId="0" fontId="8" fillId="0" borderId="0" xfId="8" applyFont="1" applyBorder="1" applyAlignment="1">
      <alignment vertical="center"/>
    </xf>
    <xf numFmtId="0" fontId="8" fillId="0" borderId="0" xfId="8" applyFont="1" applyAlignment="1">
      <alignment vertical="center"/>
    </xf>
    <xf numFmtId="0" fontId="9" fillId="0" borderId="4" xfId="0" applyFont="1" applyBorder="1"/>
    <xf numFmtId="0" fontId="29" fillId="0" borderId="4" xfId="8" applyFont="1" applyBorder="1"/>
    <xf numFmtId="3" fontId="9" fillId="0" borderId="0" xfId="8" applyNumberFormat="1" applyFont="1" applyBorder="1" applyAlignment="1">
      <alignment vertical="center"/>
    </xf>
    <xf numFmtId="3" fontId="9" fillId="0" borderId="0" xfId="0" applyNumberFormat="1" applyFont="1" applyAlignment="1">
      <alignment vertical="center"/>
    </xf>
    <xf numFmtId="3" fontId="8" fillId="0" borderId="0" xfId="8" applyNumberFormat="1" applyFont="1" applyBorder="1" applyAlignment="1">
      <alignment vertical="center"/>
    </xf>
    <xf numFmtId="0" fontId="26" fillId="0" borderId="0" xfId="8" applyFont="1" applyBorder="1" applyAlignment="1">
      <alignment horizontal="center" vertical="top"/>
    </xf>
    <xf numFmtId="0" fontId="8" fillId="0" borderId="4" xfId="8" applyFont="1" applyBorder="1" applyAlignment="1"/>
    <xf numFmtId="0" fontId="8" fillId="0" borderId="4" xfId="0" applyFont="1" applyBorder="1"/>
    <xf numFmtId="0" fontId="8" fillId="0" borderId="5" xfId="0" applyFont="1" applyBorder="1" applyAlignment="1">
      <alignment horizontal="centerContinuous" vertical="center"/>
    </xf>
    <xf numFmtId="179" fontId="8" fillId="0" borderId="20" xfId="3" applyFont="1" applyBorder="1" applyAlignment="1">
      <alignment horizontal="centerContinuous" vertical="center"/>
    </xf>
    <xf numFmtId="0" fontId="8" fillId="0" borderId="8" xfId="0" applyFont="1" applyBorder="1" applyAlignment="1">
      <alignment horizontal="centerContinuous" vertical="center"/>
    </xf>
    <xf numFmtId="0" fontId="8" fillId="0" borderId="8" xfId="0" applyFont="1" applyBorder="1"/>
    <xf numFmtId="0" fontId="8" fillId="0" borderId="0" xfId="0" applyFont="1" applyBorder="1"/>
    <xf numFmtId="0" fontId="8" fillId="0" borderId="0" xfId="0" applyFont="1" applyAlignment="1">
      <alignment vertical="center"/>
    </xf>
    <xf numFmtId="0" fontId="26" fillId="0" borderId="0" xfId="8" applyFont="1" applyBorder="1" applyAlignment="1">
      <alignment horizontal="centerContinuous"/>
    </xf>
    <xf numFmtId="3" fontId="9" fillId="0" borderId="23" xfId="3" applyNumberFormat="1" applyFont="1" applyBorder="1" applyAlignment="1">
      <alignment horizontal="center" vertical="center"/>
    </xf>
    <xf numFmtId="3" fontId="9" fillId="0" borderId="15" xfId="3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8" applyFont="1" applyAlignment="1">
      <alignment horizontal="left" vertical="center"/>
    </xf>
    <xf numFmtId="3" fontId="9" fillId="0" borderId="15" xfId="3" applyNumberFormat="1" applyFont="1" applyBorder="1" applyAlignment="1">
      <alignment horizontal="center" vertical="center" shrinkToFit="1"/>
    </xf>
    <xf numFmtId="179" fontId="9" fillId="0" borderId="0" xfId="3" applyFont="1" applyBorder="1" applyAlignment="1">
      <alignment horizontal="center"/>
    </xf>
    <xf numFmtId="0" fontId="34" fillId="0" borderId="5" xfId="7" quotePrefix="1" applyFont="1" applyBorder="1" applyAlignment="1">
      <alignment horizontal="center" vertical="center"/>
    </xf>
    <xf numFmtId="179" fontId="34" fillId="0" borderId="0" xfId="3" applyFont="1" applyBorder="1" applyAlignment="1">
      <alignment horizontal="right" vertical="center"/>
    </xf>
    <xf numFmtId="179" fontId="34" fillId="0" borderId="8" xfId="3" applyFont="1" applyBorder="1" applyAlignment="1">
      <alignment horizontal="right" vertical="center"/>
    </xf>
    <xf numFmtId="179" fontId="35" fillId="0" borderId="6" xfId="3" applyFont="1" applyBorder="1" applyAlignment="1">
      <alignment horizontal="right" vertical="center"/>
    </xf>
    <xf numFmtId="41" fontId="34" fillId="0" borderId="0" xfId="3" quotePrefix="1" applyNumberFormat="1" applyFont="1" applyBorder="1" applyAlignment="1">
      <alignment horizontal="right" vertical="center"/>
    </xf>
    <xf numFmtId="41" fontId="34" fillId="0" borderId="0" xfId="3" applyNumberFormat="1" applyFont="1" applyBorder="1" applyAlignment="1">
      <alignment horizontal="right" vertical="center"/>
    </xf>
    <xf numFmtId="194" fontId="34" fillId="0" borderId="0" xfId="3" applyNumberFormat="1" applyFont="1" applyBorder="1" applyAlignment="1">
      <alignment horizontal="right" vertical="center"/>
    </xf>
    <xf numFmtId="0" fontId="34" fillId="0" borderId="0" xfId="0" applyFont="1" applyBorder="1"/>
    <xf numFmtId="179" fontId="34" fillId="0" borderId="5" xfId="3" applyFont="1" applyBorder="1" applyAlignment="1">
      <alignment horizontal="right" vertical="center"/>
    </xf>
    <xf numFmtId="0" fontId="34" fillId="0" borderId="5" xfId="8" quotePrefix="1" applyNumberFormat="1" applyFont="1" applyBorder="1" applyAlignment="1">
      <alignment horizontal="center" vertical="center"/>
    </xf>
    <xf numFmtId="0" fontId="34" fillId="0" borderId="8" xfId="8" quotePrefix="1" applyNumberFormat="1" applyFont="1" applyBorder="1" applyAlignment="1">
      <alignment horizontal="center" vertical="center"/>
    </xf>
    <xf numFmtId="179" fontId="35" fillId="0" borderId="12" xfId="3" applyFont="1" applyBorder="1" applyAlignment="1">
      <alignment horizontal="right" vertical="center"/>
    </xf>
    <xf numFmtId="0" fontId="34" fillId="0" borderId="0" xfId="8" quotePrefix="1" applyNumberFormat="1" applyFont="1" applyBorder="1" applyAlignment="1">
      <alignment horizontal="center" vertical="center"/>
    </xf>
    <xf numFmtId="0" fontId="35" fillId="0" borderId="12" xfId="8" quotePrefix="1" applyNumberFormat="1" applyFont="1" applyBorder="1" applyAlignment="1">
      <alignment horizontal="center" vertical="center"/>
    </xf>
    <xf numFmtId="0" fontId="35" fillId="0" borderId="6" xfId="8" quotePrefix="1" applyNumberFormat="1" applyFont="1" applyBorder="1" applyAlignment="1">
      <alignment horizontal="center" vertical="center"/>
    </xf>
    <xf numFmtId="0" fontId="35" fillId="0" borderId="0" xfId="8" quotePrefix="1" applyNumberFormat="1" applyFont="1" applyBorder="1" applyAlignment="1">
      <alignment horizontal="center" vertical="center"/>
    </xf>
    <xf numFmtId="0" fontId="35" fillId="0" borderId="0" xfId="8" applyNumberFormat="1" applyFont="1" applyBorder="1" applyAlignment="1">
      <alignment horizontal="right"/>
    </xf>
    <xf numFmtId="0" fontId="34" fillId="0" borderId="0" xfId="0" applyFont="1"/>
    <xf numFmtId="0" fontId="35" fillId="0" borderId="14" xfId="8" quotePrefix="1" applyNumberFormat="1" applyFont="1" applyBorder="1" applyAlignment="1">
      <alignment horizontal="center" vertical="center"/>
    </xf>
    <xf numFmtId="0" fontId="34" fillId="0" borderId="0" xfId="8" applyNumberFormat="1" applyFont="1" applyBorder="1" applyAlignment="1">
      <alignment horizontal="right"/>
    </xf>
    <xf numFmtId="179" fontId="9" fillId="0" borderId="10" xfId="3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4" xfId="18" applyFont="1" applyBorder="1" applyAlignment="1">
      <alignment horizontal="left"/>
    </xf>
    <xf numFmtId="1" fontId="29" fillId="0" borderId="4" xfId="18" applyNumberFormat="1" applyFont="1" applyBorder="1" applyAlignment="1"/>
    <xf numFmtId="0" fontId="29" fillId="0" borderId="4" xfId="18" applyFont="1" applyBorder="1" applyAlignment="1"/>
    <xf numFmtId="0" fontId="9" fillId="0" borderId="4" xfId="18" applyFont="1" applyBorder="1" applyAlignment="1">
      <alignment horizontal="right"/>
    </xf>
    <xf numFmtId="0" fontId="29" fillId="0" borderId="4" xfId="18" applyFont="1" applyBorder="1" applyAlignment="1">
      <alignment horizontal="center"/>
    </xf>
    <xf numFmtId="0" fontId="28" fillId="0" borderId="0" xfId="18" applyFont="1" applyBorder="1"/>
    <xf numFmtId="179" fontId="9" fillId="0" borderId="17" xfId="3" applyFont="1" applyBorder="1" applyAlignment="1">
      <alignment horizontal="centerContinuous" vertical="center"/>
    </xf>
    <xf numFmtId="1" fontId="9" fillId="0" borderId="0" xfId="3" applyNumberFormat="1" applyFont="1" applyBorder="1" applyAlignment="1">
      <alignment horizontal="left" vertical="center"/>
    </xf>
    <xf numFmtId="1" fontId="9" fillId="0" borderId="9" xfId="3" applyNumberFormat="1" applyFont="1" applyBorder="1" applyAlignment="1">
      <alignment horizontal="centerContinuous" vertical="center"/>
    </xf>
    <xf numFmtId="179" fontId="9" fillId="0" borderId="10" xfId="3" applyFont="1" applyBorder="1" applyAlignment="1">
      <alignment horizontal="centerContinuous" vertical="center"/>
    </xf>
    <xf numFmtId="179" fontId="9" fillId="0" borderId="9" xfId="3" applyFont="1" applyBorder="1" applyAlignment="1">
      <alignment horizontal="centerContinuous" vertical="center"/>
    </xf>
    <xf numFmtId="1" fontId="9" fillId="0" borderId="16" xfId="3" applyNumberFormat="1" applyFont="1" applyBorder="1" applyAlignment="1">
      <alignment horizontal="centerContinuous" vertical="center"/>
    </xf>
    <xf numFmtId="179" fontId="9" fillId="0" borderId="8" xfId="3" applyFont="1" applyBorder="1" applyAlignment="1">
      <alignment horizontal="left" vertical="center"/>
    </xf>
    <xf numFmtId="179" fontId="9" fillId="0" borderId="16" xfId="3" applyFont="1" applyBorder="1" applyAlignment="1">
      <alignment horizontal="centerContinuous" vertical="center"/>
    </xf>
    <xf numFmtId="1" fontId="9" fillId="0" borderId="13" xfId="3" applyNumberFormat="1" applyFont="1" applyBorder="1" applyAlignment="1">
      <alignment horizontal="centerContinuous" vertical="center"/>
    </xf>
    <xf numFmtId="179" fontId="9" fillId="0" borderId="13" xfId="3" applyFont="1" applyBorder="1" applyAlignment="1">
      <alignment horizontal="centerContinuous" vertical="center"/>
    </xf>
    <xf numFmtId="0" fontId="8" fillId="0" borderId="0" xfId="18" applyFont="1" applyBorder="1"/>
    <xf numFmtId="0" fontId="8" fillId="0" borderId="0" xfId="18" applyFont="1" applyBorder="1" applyAlignment="1">
      <alignment vertical="center"/>
    </xf>
    <xf numFmtId="195" fontId="28" fillId="0" borderId="0" xfId="3" applyNumberFormat="1" applyFont="1" applyBorder="1" applyAlignment="1">
      <alignment horizontal="right" vertical="center"/>
    </xf>
    <xf numFmtId="189" fontId="8" fillId="0" borderId="11" xfId="3" quotePrefix="1" applyNumberFormat="1" applyFont="1" applyBorder="1" applyAlignment="1">
      <alignment horizontal="right" vertical="center"/>
    </xf>
    <xf numFmtId="195" fontId="28" fillId="0" borderId="11" xfId="3" applyNumberFormat="1" applyFont="1" applyBorder="1" applyAlignment="1">
      <alignment horizontal="right" vertical="center"/>
    </xf>
    <xf numFmtId="179" fontId="8" fillId="0" borderId="0" xfId="3" applyFont="1" applyBorder="1" applyAlignment="1">
      <alignment horizontal="right" vertical="center"/>
    </xf>
    <xf numFmtId="1" fontId="8" fillId="0" borderId="0" xfId="18" applyNumberFormat="1" applyFont="1" applyAlignment="1">
      <alignment vertical="center"/>
    </xf>
    <xf numFmtId="0" fontId="8" fillId="0" borderId="0" xfId="18" applyFont="1" applyAlignment="1">
      <alignment vertical="center"/>
    </xf>
    <xf numFmtId="0" fontId="8" fillId="0" borderId="0" xfId="18" applyFont="1" applyAlignment="1">
      <alignment horizontal="center" vertical="center"/>
    </xf>
    <xf numFmtId="0" fontId="8" fillId="0" borderId="0" xfId="18" applyFont="1" applyBorder="1" applyAlignment="1">
      <alignment horizontal="centerContinuous"/>
    </xf>
    <xf numFmtId="1" fontId="8" fillId="0" borderId="0" xfId="18" applyNumberFormat="1" applyFont="1"/>
    <xf numFmtId="0" fontId="8" fillId="0" borderId="0" xfId="18" applyFont="1"/>
    <xf numFmtId="0" fontId="8" fillId="0" borderId="0" xfId="18" applyFont="1" applyAlignment="1">
      <alignment horizontal="center"/>
    </xf>
    <xf numFmtId="0" fontId="30" fillId="0" borderId="0" xfId="18" applyFont="1" applyBorder="1" applyAlignment="1">
      <alignment vertical="top"/>
    </xf>
    <xf numFmtId="1" fontId="8" fillId="0" borderId="14" xfId="3" applyNumberFormat="1" applyFont="1" applyBorder="1" applyAlignment="1">
      <alignment horizontal="centerContinuous" vertical="center"/>
    </xf>
    <xf numFmtId="0" fontId="8" fillId="0" borderId="12" xfId="16" applyFont="1" applyBorder="1" applyAlignment="1">
      <alignment horizontal="centerContinuous" vertical="center"/>
    </xf>
    <xf numFmtId="179" fontId="8" fillId="0" borderId="13" xfId="3" applyFont="1" applyBorder="1" applyAlignment="1">
      <alignment horizontal="centerContinuous" vertical="center"/>
    </xf>
    <xf numFmtId="0" fontId="8" fillId="0" borderId="0" xfId="16" applyFont="1"/>
    <xf numFmtId="1" fontId="8" fillId="0" borderId="0" xfId="16" applyNumberFormat="1" applyFont="1" applyAlignment="1"/>
    <xf numFmtId="3" fontId="8" fillId="0" borderId="0" xfId="16" applyNumberFormat="1" applyFont="1" applyAlignment="1">
      <alignment horizontal="right"/>
    </xf>
    <xf numFmtId="3" fontId="8" fillId="0" borderId="0" xfId="16" applyNumberFormat="1" applyFont="1"/>
    <xf numFmtId="0" fontId="8" fillId="0" borderId="0" xfId="16" applyFont="1" applyBorder="1" applyAlignment="1">
      <alignment horizontal="right"/>
    </xf>
    <xf numFmtId="0" fontId="8" fillId="0" borderId="0" xfId="16" applyFont="1" applyBorder="1"/>
    <xf numFmtId="0" fontId="8" fillId="0" borderId="0" xfId="16" applyFont="1" applyAlignment="1">
      <alignment horizontal="right"/>
    </xf>
    <xf numFmtId="1" fontId="8" fillId="0" borderId="0" xfId="16" applyNumberFormat="1" applyFont="1"/>
    <xf numFmtId="0" fontId="30" fillId="0" borderId="0" xfId="16" applyFont="1" applyBorder="1" applyAlignment="1">
      <alignment horizontal="centerContinuous" vertical="top"/>
    </xf>
    <xf numFmtId="1" fontId="30" fillId="0" borderId="0" xfId="16" applyNumberFormat="1" applyFont="1" applyBorder="1" applyAlignment="1">
      <alignment horizontal="centerContinuous" vertical="top"/>
    </xf>
    <xf numFmtId="3" fontId="30" fillId="0" borderId="0" xfId="16" applyNumberFormat="1" applyFont="1" applyBorder="1" applyAlignment="1">
      <alignment horizontal="centerContinuous" vertical="top"/>
    </xf>
    <xf numFmtId="0" fontId="30" fillId="0" borderId="0" xfId="16" applyFont="1" applyBorder="1" applyAlignment="1">
      <alignment vertical="top"/>
    </xf>
    <xf numFmtId="0" fontId="9" fillId="0" borderId="0" xfId="0" applyFont="1" applyBorder="1" applyAlignment="1">
      <alignment horizontal="centerContinuous" vertical="center"/>
    </xf>
    <xf numFmtId="3" fontId="9" fillId="0" borderId="16" xfId="3" applyNumberFormat="1" applyFont="1" applyBorder="1" applyAlignment="1">
      <alignment horizontal="centerContinuous" vertical="center"/>
    </xf>
    <xf numFmtId="179" fontId="8" fillId="0" borderId="0" xfId="3" applyFont="1" applyBorder="1" applyAlignment="1">
      <alignment horizontal="center" vertical="center" shrinkToFit="1"/>
    </xf>
    <xf numFmtId="1" fontId="9" fillId="0" borderId="0" xfId="11" applyNumberFormat="1" applyFont="1" applyBorder="1" applyAlignment="1">
      <alignment horizontal="right" vertical="center"/>
    </xf>
    <xf numFmtId="0" fontId="30" fillId="0" borderId="0" xfId="7" applyFont="1" applyAlignment="1">
      <alignment horizontal="centerContinuous" vertical="top"/>
    </xf>
    <xf numFmtId="3" fontId="31" fillId="0" borderId="0" xfId="7" applyNumberFormat="1" applyFont="1" applyAlignment="1">
      <alignment horizontal="centerContinuous" vertical="top"/>
    </xf>
    <xf numFmtId="3" fontId="30" fillId="0" borderId="0" xfId="7" applyNumberFormat="1" applyFont="1" applyAlignment="1">
      <alignment horizontal="centerContinuous" vertical="top"/>
    </xf>
    <xf numFmtId="3" fontId="8" fillId="0" borderId="5" xfId="3" applyNumberFormat="1" applyFont="1" applyBorder="1" applyAlignment="1">
      <alignment horizontal="centerContinuous" vertical="center"/>
    </xf>
    <xf numFmtId="3" fontId="9" fillId="0" borderId="0" xfId="3" applyNumberFormat="1" applyFont="1" applyBorder="1" applyAlignment="1">
      <alignment horizontal="center" vertical="center" shrinkToFit="1"/>
    </xf>
    <xf numFmtId="3" fontId="9" fillId="0" borderId="0" xfId="3" quotePrefix="1" applyNumberFormat="1" applyFont="1" applyBorder="1" applyAlignment="1">
      <alignment horizontal="right" vertical="center"/>
    </xf>
    <xf numFmtId="182" fontId="9" fillId="0" borderId="0" xfId="7" applyNumberFormat="1" applyFont="1" applyAlignment="1">
      <alignment vertical="center"/>
    </xf>
    <xf numFmtId="0" fontId="9" fillId="0" borderId="0" xfId="7" applyFont="1" applyAlignment="1"/>
    <xf numFmtId="3" fontId="9" fillId="0" borderId="0" xfId="3" quotePrefix="1" applyNumberFormat="1" applyFont="1" applyBorder="1" applyAlignment="1">
      <alignment horizontal="right"/>
    </xf>
    <xf numFmtId="3" fontId="8" fillId="0" borderId="0" xfId="7" applyNumberFormat="1" applyFont="1" applyAlignment="1"/>
    <xf numFmtId="182" fontId="8" fillId="0" borderId="0" xfId="7" applyNumberFormat="1" applyFont="1" applyAlignment="1"/>
    <xf numFmtId="179" fontId="8" fillId="0" borderId="0" xfId="7" applyNumberFormat="1" applyFont="1" applyAlignment="1"/>
    <xf numFmtId="182" fontId="8" fillId="0" borderId="0" xfId="7" applyNumberFormat="1" applyFont="1"/>
    <xf numFmtId="0" fontId="8" fillId="0" borderId="0" xfId="7" applyFont="1" applyBorder="1" applyAlignment="1"/>
    <xf numFmtId="0" fontId="30" fillId="0" borderId="0" xfId="7" applyFont="1" applyBorder="1" applyAlignment="1">
      <alignment horizontal="centerContinuous" vertical="top"/>
    </xf>
    <xf numFmtId="179" fontId="30" fillId="0" borderId="0" xfId="7" applyNumberFormat="1" applyFont="1" applyAlignment="1">
      <alignment horizontal="centerContinuous" vertical="top"/>
    </xf>
    <xf numFmtId="0" fontId="30" fillId="0" borderId="0" xfId="7" applyFont="1" applyBorder="1" applyAlignment="1">
      <alignment vertical="top"/>
    </xf>
    <xf numFmtId="179" fontId="8" fillId="0" borderId="15" xfId="3" applyFont="1" applyBorder="1" applyAlignment="1">
      <alignment horizontal="center" vertical="center"/>
    </xf>
    <xf numFmtId="0" fontId="9" fillId="0" borderId="4" xfId="16" applyFont="1" applyBorder="1" applyAlignment="1"/>
    <xf numFmtId="1" fontId="29" fillId="0" borderId="4" xfId="16" applyNumberFormat="1" applyFont="1" applyBorder="1" applyAlignment="1"/>
    <xf numFmtId="0" fontId="29" fillId="0" borderId="4" xfId="16" applyFont="1" applyBorder="1" applyAlignment="1"/>
    <xf numFmtId="0" fontId="9" fillId="0" borderId="4" xfId="16" applyFont="1" applyBorder="1"/>
    <xf numFmtId="0" fontId="9" fillId="0" borderId="4" xfId="16" applyFont="1" applyBorder="1" applyAlignment="1">
      <alignment horizontal="right"/>
    </xf>
    <xf numFmtId="0" fontId="29" fillId="0" borderId="4" xfId="16" applyFont="1" applyBorder="1"/>
    <xf numFmtId="0" fontId="29" fillId="0" borderId="0" xfId="16" applyFont="1" applyBorder="1"/>
    <xf numFmtId="0" fontId="9" fillId="0" borderId="0" xfId="16" applyFont="1" applyBorder="1" applyAlignment="1">
      <alignment horizontal="centerContinuous" vertical="center"/>
    </xf>
    <xf numFmtId="0" fontId="9" fillId="0" borderId="9" xfId="3" applyNumberFormat="1" applyFont="1" applyBorder="1" applyAlignment="1">
      <alignment horizontal="centerContinuous" vertical="center"/>
    </xf>
    <xf numFmtId="179" fontId="9" fillId="0" borderId="0" xfId="3" applyNumberFormat="1" applyFont="1" applyBorder="1" applyAlignment="1">
      <alignment horizontal="right" vertical="center"/>
    </xf>
    <xf numFmtId="0" fontId="9" fillId="0" borderId="0" xfId="18" applyFont="1" applyBorder="1" applyAlignment="1">
      <alignment horizontal="left" vertical="center"/>
    </xf>
    <xf numFmtId="1" fontId="9" fillId="0" borderId="0" xfId="16" applyNumberFormat="1" applyFont="1" applyAlignment="1">
      <alignment vertical="center"/>
    </xf>
    <xf numFmtId="0" fontId="9" fillId="0" borderId="0" xfId="16" applyFont="1" applyAlignment="1">
      <alignment vertical="center"/>
    </xf>
    <xf numFmtId="3" fontId="9" fillId="0" borderId="0" xfId="16" applyNumberFormat="1" applyFont="1" applyAlignment="1">
      <alignment horizontal="right" vertical="center"/>
    </xf>
    <xf numFmtId="0" fontId="9" fillId="0" borderId="0" xfId="16" applyFont="1" applyBorder="1" applyAlignment="1">
      <alignment horizontal="right" vertical="center"/>
    </xf>
    <xf numFmtId="0" fontId="9" fillId="0" borderId="0" xfId="16" applyFont="1" applyBorder="1" applyAlignment="1">
      <alignment vertical="center"/>
    </xf>
    <xf numFmtId="179" fontId="34" fillId="0" borderId="0" xfId="3" quotePrefix="1" applyFont="1" applyBorder="1" applyAlignment="1">
      <alignment horizontal="right" vertical="center"/>
    </xf>
    <xf numFmtId="0" fontId="31" fillId="0" borderId="0" xfId="7" applyFont="1" applyBorder="1"/>
    <xf numFmtId="0" fontId="34" fillId="0" borderId="8" xfId="18" quotePrefix="1" applyNumberFormat="1" applyFont="1" applyBorder="1" applyAlignment="1">
      <alignment horizontal="center" vertical="center"/>
    </xf>
    <xf numFmtId="0" fontId="35" fillId="0" borderId="12" xfId="18" quotePrefix="1" applyNumberFormat="1" applyFont="1" applyBorder="1" applyAlignment="1">
      <alignment horizontal="center" vertical="center"/>
    </xf>
    <xf numFmtId="0" fontId="35" fillId="0" borderId="14" xfId="18" quotePrefix="1" applyNumberFormat="1" applyFont="1" applyBorder="1" applyAlignment="1">
      <alignment horizontal="center" vertical="center"/>
    </xf>
    <xf numFmtId="0" fontId="36" fillId="0" borderId="0" xfId="18" applyNumberFormat="1" applyFont="1" applyBorder="1"/>
    <xf numFmtId="41" fontId="34" fillId="0" borderId="0" xfId="1" applyNumberFormat="1" applyFont="1" applyBorder="1" applyAlignment="1">
      <alignment horizontal="right" vertical="center" shrinkToFit="1"/>
    </xf>
    <xf numFmtId="3" fontId="34" fillId="0" borderId="0" xfId="16" applyNumberFormat="1" applyFont="1" applyBorder="1" applyAlignment="1">
      <alignment horizontal="right" shrinkToFit="1"/>
    </xf>
    <xf numFmtId="3" fontId="35" fillId="0" borderId="0" xfId="16" applyNumberFormat="1" applyFont="1" applyBorder="1" applyAlignment="1">
      <alignment horizontal="right" shrinkToFit="1"/>
    </xf>
    <xf numFmtId="41" fontId="34" fillId="0" borderId="8" xfId="1" applyNumberFormat="1" applyFont="1" applyBorder="1" applyAlignment="1">
      <alignment horizontal="right" vertical="center" shrinkToFit="1"/>
    </xf>
    <xf numFmtId="0" fontId="34" fillId="0" borderId="5" xfId="16" quotePrefix="1" applyNumberFormat="1" applyFont="1" applyBorder="1" applyAlignment="1">
      <alignment horizontal="center" vertical="center" shrinkToFit="1"/>
    </xf>
    <xf numFmtId="0" fontId="34" fillId="0" borderId="8" xfId="16" quotePrefix="1" applyNumberFormat="1" applyFont="1" applyBorder="1" applyAlignment="1">
      <alignment horizontal="center" vertical="center" shrinkToFit="1"/>
    </xf>
    <xf numFmtId="0" fontId="35" fillId="0" borderId="12" xfId="16" quotePrefix="1" applyNumberFormat="1" applyFont="1" applyBorder="1" applyAlignment="1">
      <alignment horizontal="center" vertical="center" shrinkToFit="1"/>
    </xf>
    <xf numFmtId="0" fontId="35" fillId="0" borderId="14" xfId="16" quotePrefix="1" applyNumberFormat="1" applyFont="1" applyBorder="1" applyAlignment="1">
      <alignment horizontal="center" vertical="center" shrinkToFit="1"/>
    </xf>
    <xf numFmtId="0" fontId="36" fillId="0" borderId="0" xfId="7" applyFont="1" applyBorder="1"/>
    <xf numFmtId="0" fontId="34" fillId="0" borderId="5" xfId="18" quotePrefix="1" applyNumberFormat="1" applyFont="1" applyBorder="1" applyAlignment="1">
      <alignment horizontal="center" vertical="center"/>
    </xf>
    <xf numFmtId="0" fontId="31" fillId="0" borderId="0" xfId="18" applyNumberFormat="1" applyFont="1" applyBorder="1"/>
    <xf numFmtId="0" fontId="34" fillId="0" borderId="8" xfId="7" quotePrefix="1" applyNumberFormat="1" applyFont="1" applyBorder="1" applyAlignment="1">
      <alignment horizontal="center" vertical="center"/>
    </xf>
    <xf numFmtId="0" fontId="6" fillId="0" borderId="0" xfId="0" applyFont="1" applyAlignment="1">
      <alignment horizontal="centerContinuous"/>
    </xf>
    <xf numFmtId="179" fontId="35" fillId="0" borderId="6" xfId="3" quotePrefix="1" applyFont="1" applyBorder="1" applyAlignment="1">
      <alignment horizontal="right" vertical="center"/>
    </xf>
    <xf numFmtId="0" fontId="35" fillId="0" borderId="14" xfId="7" quotePrefix="1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5" fillId="0" borderId="12" xfId="7" quotePrefix="1" applyFont="1" applyBorder="1" applyAlignment="1">
      <alignment horizontal="center" vertical="center"/>
    </xf>
    <xf numFmtId="195" fontId="29" fillId="0" borderId="6" xfId="5" applyNumberFormat="1" applyFont="1" applyFill="1" applyBorder="1" applyAlignment="1">
      <alignment horizontal="right" vertical="center"/>
    </xf>
    <xf numFmtId="179" fontId="29" fillId="0" borderId="6" xfId="3" applyFont="1" applyFill="1" applyBorder="1" applyAlignment="1">
      <alignment horizontal="right" vertical="center"/>
    </xf>
    <xf numFmtId="179" fontId="29" fillId="0" borderId="6" xfId="3" quotePrefix="1" applyFont="1" applyFill="1" applyBorder="1" applyAlignment="1">
      <alignment horizontal="right" vertical="center"/>
    </xf>
    <xf numFmtId="3" fontId="29" fillId="0" borderId="6" xfId="5" applyNumberFormat="1" applyFont="1" applyFill="1" applyBorder="1" applyAlignment="1">
      <alignment horizontal="right" vertical="center"/>
    </xf>
    <xf numFmtId="200" fontId="29" fillId="0" borderId="6" xfId="5" applyNumberFormat="1" applyFont="1" applyFill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9" fillId="0" borderId="15" xfId="3" applyNumberFormat="1" applyFont="1" applyBorder="1" applyAlignment="1">
      <alignment horizontal="center" vertical="center" wrapText="1"/>
    </xf>
    <xf numFmtId="179" fontId="9" fillId="0" borderId="9" xfId="3" applyFont="1" applyBorder="1" applyAlignment="1">
      <alignment horizontal="center" vertical="center"/>
    </xf>
    <xf numFmtId="41" fontId="29" fillId="0" borderId="6" xfId="5" applyNumberFormat="1" applyFont="1" applyFill="1" applyBorder="1" applyAlignment="1">
      <alignment horizontal="right" vertical="center"/>
    </xf>
    <xf numFmtId="0" fontId="34" fillId="0" borderId="5" xfId="7" quotePrefix="1" applyNumberFormat="1" applyFont="1" applyBorder="1" applyAlignment="1">
      <alignment horizontal="center" vertical="center"/>
    </xf>
    <xf numFmtId="179" fontId="9" fillId="0" borderId="20" xfId="3" applyFont="1" applyBorder="1" applyAlignment="1">
      <alignment horizontal="centerContinuous" vertical="center"/>
    </xf>
    <xf numFmtId="179" fontId="9" fillId="0" borderId="14" xfId="3" applyFont="1" applyBorder="1" applyAlignment="1">
      <alignment horizontal="center" vertical="center"/>
    </xf>
    <xf numFmtId="1" fontId="9" fillId="0" borderId="14" xfId="3" applyNumberFormat="1" applyFont="1" applyBorder="1" applyAlignment="1">
      <alignment horizontal="center" vertical="center"/>
    </xf>
    <xf numFmtId="1" fontId="9" fillId="0" borderId="8" xfId="3" applyNumberFormat="1" applyFont="1" applyBorder="1" applyAlignment="1">
      <alignment horizontal="center" vertical="center"/>
    </xf>
    <xf numFmtId="179" fontId="9" fillId="0" borderId="8" xfId="3" applyFont="1" applyBorder="1" applyAlignment="1">
      <alignment horizontal="center" vertical="center"/>
    </xf>
    <xf numFmtId="3" fontId="9" fillId="0" borderId="8" xfId="3" applyNumberFormat="1" applyFont="1" applyBorder="1" applyAlignment="1">
      <alignment horizontal="center" vertical="center" shrinkToFit="1"/>
    </xf>
    <xf numFmtId="3" fontId="8" fillId="0" borderId="8" xfId="3" applyNumberFormat="1" applyFont="1" applyBorder="1" applyAlignment="1">
      <alignment horizontal="center" vertical="center" shrinkToFit="1"/>
    </xf>
    <xf numFmtId="179" fontId="8" fillId="0" borderId="20" xfId="3" applyFont="1" applyBorder="1" applyAlignment="1">
      <alignment horizontal="center" vertical="center"/>
    </xf>
    <xf numFmtId="179" fontId="9" fillId="0" borderId="20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shrinkToFit="1"/>
    </xf>
    <xf numFmtId="3" fontId="9" fillId="0" borderId="16" xfId="3" applyNumberFormat="1" applyFont="1" applyBorder="1" applyAlignment="1">
      <alignment horizontal="center" vertical="center" shrinkToFit="1"/>
    </xf>
    <xf numFmtId="3" fontId="9" fillId="0" borderId="13" xfId="3" applyNumberFormat="1" applyFont="1" applyBorder="1" applyAlignment="1">
      <alignment horizontal="center" vertical="center" shrinkToFit="1"/>
    </xf>
    <xf numFmtId="3" fontId="8" fillId="0" borderId="9" xfId="3" applyNumberFormat="1" applyFont="1" applyBorder="1" applyAlignment="1">
      <alignment horizontal="centerContinuous" vertical="center"/>
    </xf>
    <xf numFmtId="1" fontId="8" fillId="0" borderId="13" xfId="3" applyNumberFormat="1" applyFont="1" applyBorder="1" applyAlignment="1">
      <alignment horizontal="centerContinuous" vertical="center" wrapText="1"/>
    </xf>
    <xf numFmtId="179" fontId="8" fillId="0" borderId="13" xfId="3" applyFont="1" applyBorder="1" applyAlignment="1">
      <alignment horizontal="center" vertical="center"/>
    </xf>
    <xf numFmtId="0" fontId="8" fillId="0" borderId="16" xfId="0" applyFont="1" applyBorder="1" applyAlignment="1">
      <alignment horizontal="left"/>
    </xf>
    <xf numFmtId="179" fontId="6" fillId="0" borderId="15" xfId="3" applyFont="1" applyBorder="1" applyAlignment="1">
      <alignment horizontal="center" vertical="center" shrinkToFit="1"/>
    </xf>
    <xf numFmtId="41" fontId="35" fillId="0" borderId="14" xfId="1" applyNumberFormat="1" applyFont="1" applyBorder="1" applyAlignment="1">
      <alignment horizontal="right" vertical="center" shrinkToFit="1"/>
    </xf>
    <xf numFmtId="41" fontId="35" fillId="0" borderId="6" xfId="1" applyNumberFormat="1" applyFont="1" applyBorder="1" applyAlignment="1">
      <alignment horizontal="right" vertical="center" shrinkToFit="1"/>
    </xf>
    <xf numFmtId="41" fontId="35" fillId="0" borderId="12" xfId="1" applyNumberFormat="1" applyFont="1" applyBorder="1" applyAlignment="1">
      <alignment horizontal="right" vertical="center" shrinkToFit="1"/>
    </xf>
    <xf numFmtId="41" fontId="34" fillId="0" borderId="5" xfId="1" applyNumberFormat="1" applyFont="1" applyBorder="1" applyAlignment="1">
      <alignment horizontal="right" vertical="center" shrinkToFit="1"/>
    </xf>
    <xf numFmtId="0" fontId="9" fillId="0" borderId="0" xfId="18" applyFont="1" applyBorder="1" applyAlignment="1">
      <alignment vertical="center"/>
    </xf>
    <xf numFmtId="195" fontId="9" fillId="0" borderId="0" xfId="5" applyNumberFormat="1" applyFont="1" applyFill="1" applyBorder="1" applyAlignment="1">
      <alignment horizontal="right" vertical="center"/>
    </xf>
    <xf numFmtId="179" fontId="9" fillId="0" borderId="0" xfId="3" quotePrefix="1" applyFont="1" applyFill="1" applyBorder="1" applyAlignment="1">
      <alignment horizontal="right" vertical="center"/>
    </xf>
    <xf numFmtId="3" fontId="9" fillId="0" borderId="0" xfId="5" applyNumberFormat="1" applyFont="1" applyFill="1" applyBorder="1" applyAlignment="1">
      <alignment horizontal="right" vertical="center"/>
    </xf>
    <xf numFmtId="41" fontId="9" fillId="0" borderId="0" xfId="5" applyNumberFormat="1" applyFont="1" applyFill="1" applyBorder="1" applyAlignment="1">
      <alignment horizontal="right" vertical="center"/>
    </xf>
    <xf numFmtId="179" fontId="9" fillId="0" borderId="0" xfId="3" applyFont="1" applyFill="1" applyBorder="1" applyAlignment="1">
      <alignment horizontal="right" vertical="center"/>
    </xf>
    <xf numFmtId="200" fontId="9" fillId="0" borderId="0" xfId="5" applyNumberFormat="1" applyFont="1" applyFill="1" applyBorder="1" applyAlignment="1">
      <alignment horizontal="right" vertical="center"/>
    </xf>
    <xf numFmtId="43" fontId="34" fillId="0" borderId="0" xfId="3" applyNumberFormat="1" applyFont="1" applyBorder="1" applyAlignment="1">
      <alignment horizontal="right" vertical="center"/>
    </xf>
    <xf numFmtId="43" fontId="34" fillId="0" borderId="0" xfId="3" quotePrefix="1" applyNumberFormat="1" applyFont="1" applyBorder="1" applyAlignment="1">
      <alignment horizontal="right" vertical="center"/>
    </xf>
    <xf numFmtId="43" fontId="34" fillId="0" borderId="8" xfId="3" quotePrefix="1" applyNumberFormat="1" applyFont="1" applyBorder="1" applyAlignment="1">
      <alignment horizontal="right" vertical="center"/>
    </xf>
    <xf numFmtId="43" fontId="34" fillId="0" borderId="5" xfId="3" quotePrefix="1" applyNumberFormat="1" applyFont="1" applyBorder="1" applyAlignment="1">
      <alignment horizontal="right" vertical="center"/>
    </xf>
    <xf numFmtId="43" fontId="35" fillId="0" borderId="14" xfId="3" quotePrefix="1" applyNumberFormat="1" applyFont="1" applyBorder="1" applyAlignment="1">
      <alignment horizontal="right" vertical="center"/>
    </xf>
    <xf numFmtId="43" fontId="35" fillId="0" borderId="6" xfId="3" quotePrefix="1" applyNumberFormat="1" applyFont="1" applyBorder="1" applyAlignment="1">
      <alignment horizontal="right" vertical="center"/>
    </xf>
    <xf numFmtId="3" fontId="9" fillId="0" borderId="0" xfId="7" applyNumberFormat="1" applyFont="1" applyBorder="1"/>
    <xf numFmtId="3" fontId="9" fillId="0" borderId="16" xfId="3" applyNumberFormat="1" applyFont="1" applyBorder="1" applyAlignment="1">
      <alignment vertical="center"/>
    </xf>
    <xf numFmtId="3" fontId="9" fillId="0" borderId="16" xfId="3" applyNumberFormat="1" applyFont="1" applyBorder="1" applyAlignment="1">
      <alignment horizontal="center" vertical="center"/>
    </xf>
    <xf numFmtId="182" fontId="8" fillId="0" borderId="16" xfId="3" applyNumberFormat="1" applyFont="1" applyBorder="1" applyAlignment="1">
      <alignment horizontal="centerContinuous" vertical="center"/>
    </xf>
    <xf numFmtId="0" fontId="9" fillId="0" borderId="8" xfId="3" applyNumberFormat="1" applyFont="1" applyBorder="1" applyAlignment="1">
      <alignment horizontal="centerContinuous" vertical="center"/>
    </xf>
    <xf numFmtId="179" fontId="9" fillId="0" borderId="20" xfId="3" applyFont="1" applyBorder="1" applyAlignment="1">
      <alignment horizontal="center" vertical="center" shrinkToFit="1"/>
    </xf>
    <xf numFmtId="179" fontId="9" fillId="0" borderId="20" xfId="3" applyFont="1" applyBorder="1" applyAlignment="1">
      <alignment horizontal="center" vertical="center"/>
    </xf>
    <xf numFmtId="179" fontId="9" fillId="0" borderId="22" xfId="3" applyFont="1" applyBorder="1" applyAlignment="1">
      <alignment horizontal="center" vertical="center"/>
    </xf>
    <xf numFmtId="3" fontId="9" fillId="0" borderId="8" xfId="3" applyNumberFormat="1" applyFont="1" applyBorder="1" applyAlignment="1">
      <alignment horizontal="center" vertical="center"/>
    </xf>
    <xf numFmtId="179" fontId="9" fillId="0" borderId="0" xfId="7" applyNumberFormat="1" applyFont="1" applyBorder="1" applyAlignment="1">
      <alignment horizontal="right"/>
    </xf>
    <xf numFmtId="0" fontId="9" fillId="0" borderId="19" xfId="0" applyFont="1" applyBorder="1" applyAlignment="1">
      <alignment horizontal="centerContinuous" vertical="center"/>
    </xf>
    <xf numFmtId="0" fontId="9" fillId="0" borderId="18" xfId="0" applyFont="1" applyBorder="1" applyAlignment="1">
      <alignment horizontal="centerContinuous" vertical="center"/>
    </xf>
    <xf numFmtId="3" fontId="9" fillId="0" borderId="18" xfId="3" applyNumberFormat="1" applyFont="1" applyBorder="1" applyAlignment="1">
      <alignment horizontal="centerContinuous" vertical="center"/>
    </xf>
    <xf numFmtId="182" fontId="9" fillId="0" borderId="17" xfId="3" applyNumberFormat="1" applyFont="1" applyBorder="1" applyAlignment="1">
      <alignment horizontal="centerContinuous" vertical="center"/>
    </xf>
    <xf numFmtId="3" fontId="9" fillId="0" borderId="17" xfId="3" applyNumberFormat="1" applyFont="1" applyBorder="1" applyAlignment="1">
      <alignment horizontal="centerContinuous" vertical="center"/>
    </xf>
    <xf numFmtId="179" fontId="9" fillId="0" borderId="35" xfId="3" applyFont="1" applyBorder="1" applyAlignment="1">
      <alignment horizontal="center" vertical="center" shrinkToFit="1"/>
    </xf>
    <xf numFmtId="3" fontId="9" fillId="0" borderId="37" xfId="3" applyNumberFormat="1" applyFont="1" applyBorder="1" applyAlignment="1">
      <alignment horizontal="center" vertical="center" shrinkToFit="1"/>
    </xf>
    <xf numFmtId="3" fontId="9" fillId="0" borderId="35" xfId="3" applyNumberFormat="1" applyFont="1" applyBorder="1" applyAlignment="1">
      <alignment horizontal="center" vertical="center" shrinkToFit="1"/>
    </xf>
    <xf numFmtId="179" fontId="9" fillId="0" borderId="37" xfId="3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179" fontId="34" fillId="0" borderId="0" xfId="3" applyFont="1" applyBorder="1" applyAlignment="1">
      <alignment vertical="center"/>
    </xf>
    <xf numFmtId="179" fontId="34" fillId="0" borderId="5" xfId="3" applyFont="1" applyBorder="1" applyAlignment="1">
      <alignment vertical="center"/>
    </xf>
    <xf numFmtId="0" fontId="9" fillId="0" borderId="17" xfId="0" applyFont="1" applyBorder="1" applyAlignment="1">
      <alignment horizontal="centerContinuous" vertical="center"/>
    </xf>
    <xf numFmtId="43" fontId="35" fillId="0" borderId="0" xfId="3" quotePrefix="1" applyNumberFormat="1" applyFont="1" applyBorder="1" applyAlignment="1">
      <alignment horizontal="right" vertical="center"/>
    </xf>
    <xf numFmtId="43" fontId="35" fillId="0" borderId="12" xfId="3" quotePrefix="1" applyNumberFormat="1" applyFont="1" applyBorder="1" applyAlignment="1">
      <alignment horizontal="right" vertical="center"/>
    </xf>
    <xf numFmtId="179" fontId="35" fillId="0" borderId="37" xfId="3" applyFont="1" applyBorder="1" applyAlignment="1">
      <alignment horizontal="right" vertical="center"/>
    </xf>
    <xf numFmtId="179" fontId="35" fillId="0" borderId="35" xfId="3" applyFont="1" applyBorder="1" applyAlignment="1">
      <alignment horizontal="right" vertical="center"/>
    </xf>
    <xf numFmtId="0" fontId="94" fillId="0" borderId="4" xfId="7" applyFont="1" applyBorder="1"/>
    <xf numFmtId="3" fontId="94" fillId="0" borderId="4" xfId="7" applyNumberFormat="1" applyFont="1" applyBorder="1"/>
    <xf numFmtId="179" fontId="94" fillId="0" borderId="4" xfId="7" applyNumberFormat="1" applyFont="1" applyBorder="1" applyAlignment="1">
      <alignment horizontal="right"/>
    </xf>
    <xf numFmtId="0" fontId="94" fillId="0" borderId="0" xfId="7" applyFont="1" applyBorder="1"/>
    <xf numFmtId="179" fontId="94" fillId="0" borderId="5" xfId="3" applyFont="1" applyBorder="1" applyAlignment="1">
      <alignment horizontal="center" vertical="center"/>
    </xf>
    <xf numFmtId="3" fontId="94" fillId="0" borderId="13" xfId="3" applyNumberFormat="1" applyFont="1" applyBorder="1" applyAlignment="1">
      <alignment horizontal="centerContinuous" vertical="center"/>
    </xf>
    <xf numFmtId="0" fontId="95" fillId="0" borderId="0" xfId="0" applyFont="1" applyBorder="1" applyAlignment="1">
      <alignment horizontal="centerContinuous"/>
    </xf>
    <xf numFmtId="3" fontId="94" fillId="0" borderId="0" xfId="3" applyNumberFormat="1" applyFont="1" applyBorder="1" applyAlignment="1">
      <alignment horizontal="centerContinuous" vertical="center"/>
    </xf>
    <xf numFmtId="179" fontId="96" fillId="0" borderId="0" xfId="3" applyFont="1" applyBorder="1" applyAlignment="1">
      <alignment horizontal="center" vertical="center"/>
    </xf>
    <xf numFmtId="0" fontId="94" fillId="0" borderId="16" xfId="0" applyFont="1" applyBorder="1" applyAlignment="1">
      <alignment horizontal="center" vertical="center"/>
    </xf>
    <xf numFmtId="3" fontId="94" fillId="0" borderId="5" xfId="3" applyNumberFormat="1" applyFont="1" applyBorder="1" applyAlignment="1">
      <alignment horizontal="center" vertical="center"/>
    </xf>
    <xf numFmtId="3" fontId="94" fillId="0" borderId="10" xfId="3" applyNumberFormat="1" applyFont="1" applyBorder="1" applyAlignment="1">
      <alignment horizontal="centerContinuous" vertical="center"/>
    </xf>
    <xf numFmtId="3" fontId="94" fillId="0" borderId="9" xfId="3" applyNumberFormat="1" applyFont="1" applyBorder="1" applyAlignment="1">
      <alignment horizontal="centerContinuous" vertical="center"/>
    </xf>
    <xf numFmtId="179" fontId="94" fillId="0" borderId="12" xfId="3" applyFont="1" applyBorder="1" applyAlignment="1">
      <alignment horizontal="center" vertical="center"/>
    </xf>
    <xf numFmtId="3" fontId="94" fillId="0" borderId="13" xfId="3" applyNumberFormat="1" applyFont="1" applyBorder="1" applyAlignment="1">
      <alignment horizontal="center" vertical="center"/>
    </xf>
    <xf numFmtId="3" fontId="94" fillId="0" borderId="6" xfId="3" applyNumberFormat="1" applyFont="1" applyBorder="1" applyAlignment="1">
      <alignment horizontal="centerContinuous" vertical="center"/>
    </xf>
    <xf numFmtId="3" fontId="94" fillId="0" borderId="14" xfId="3" applyNumberFormat="1" applyFont="1" applyBorder="1" applyAlignment="1">
      <alignment horizontal="centerContinuous" vertical="center"/>
    </xf>
    <xf numFmtId="41" fontId="94" fillId="0" borderId="0" xfId="3" applyNumberFormat="1" applyFont="1" applyBorder="1" applyAlignment="1">
      <alignment horizontal="right" vertical="center"/>
    </xf>
    <xf numFmtId="195" fontId="94" fillId="0" borderId="8" xfId="6" quotePrefix="1" applyNumberFormat="1" applyFont="1" applyBorder="1" applyAlignment="1">
      <alignment horizontal="right" vertical="center"/>
    </xf>
    <xf numFmtId="195" fontId="94" fillId="0" borderId="0" xfId="6" quotePrefix="1" applyNumberFormat="1" applyFont="1" applyBorder="1" applyAlignment="1">
      <alignment horizontal="right" vertical="center"/>
    </xf>
    <xf numFmtId="0" fontId="94" fillId="0" borderId="0" xfId="7" applyFont="1" applyBorder="1" applyAlignment="1">
      <alignment horizontal="center" vertical="center"/>
    </xf>
    <xf numFmtId="0" fontId="97" fillId="0" borderId="0" xfId="7" applyFont="1" applyFill="1" applyBorder="1" applyAlignment="1">
      <alignment horizontal="center" vertical="center"/>
    </xf>
    <xf numFmtId="0" fontId="94" fillId="0" borderId="0" xfId="7" applyFont="1" applyAlignment="1">
      <alignment vertical="center"/>
    </xf>
    <xf numFmtId="3" fontId="94" fillId="0" borderId="0" xfId="7" applyNumberFormat="1" applyFont="1" applyAlignment="1">
      <alignment vertical="center"/>
    </xf>
    <xf numFmtId="0" fontId="94" fillId="0" borderId="0" xfId="0" applyFont="1" applyAlignment="1">
      <alignment horizontal="right" vertical="center"/>
    </xf>
    <xf numFmtId="0" fontId="94" fillId="0" borderId="0" xfId="7" applyFont="1" applyBorder="1" applyAlignment="1">
      <alignment vertical="center"/>
    </xf>
    <xf numFmtId="0" fontId="96" fillId="0" borderId="0" xfId="7" applyFont="1"/>
    <xf numFmtId="3" fontId="96" fillId="0" borderId="0" xfId="7" applyNumberFormat="1" applyFont="1"/>
    <xf numFmtId="179" fontId="96" fillId="0" borderId="0" xfId="7" applyNumberFormat="1" applyFont="1"/>
    <xf numFmtId="0" fontId="96" fillId="0" borderId="0" xfId="7" applyFont="1" applyBorder="1"/>
    <xf numFmtId="0" fontId="94" fillId="0" borderId="4" xfId="6" applyFont="1" applyBorder="1"/>
    <xf numFmtId="3" fontId="94" fillId="0" borderId="4" xfId="6" applyNumberFormat="1" applyFont="1" applyBorder="1"/>
    <xf numFmtId="2" fontId="94" fillId="0" borderId="4" xfId="6" applyNumberFormat="1" applyFont="1" applyBorder="1"/>
    <xf numFmtId="0" fontId="94" fillId="0" borderId="4" xfId="6" applyFont="1" applyBorder="1" applyAlignment="1">
      <alignment horizontal="right"/>
    </xf>
    <xf numFmtId="0" fontId="96" fillId="0" borderId="0" xfId="6" applyFont="1" applyBorder="1"/>
    <xf numFmtId="179" fontId="94" fillId="0" borderId="15" xfId="3" applyFont="1" applyBorder="1" applyAlignment="1">
      <alignment horizontal="center" vertical="center"/>
    </xf>
    <xf numFmtId="0" fontId="94" fillId="0" borderId="15" xfId="0" applyFont="1" applyBorder="1" applyAlignment="1">
      <alignment horizontal="centerContinuous" vertical="center"/>
    </xf>
    <xf numFmtId="0" fontId="94" fillId="0" borderId="0" xfId="0" applyFont="1" applyAlignment="1">
      <alignment horizontal="centerContinuous" vertical="center"/>
    </xf>
    <xf numFmtId="179" fontId="96" fillId="0" borderId="0" xfId="3" applyFont="1" applyBorder="1" applyAlignment="1">
      <alignment horizontal="center"/>
    </xf>
    <xf numFmtId="179" fontId="94" fillId="0" borderId="16" xfId="3" applyFont="1" applyBorder="1" applyAlignment="1">
      <alignment horizontal="center" vertical="center"/>
    </xf>
    <xf numFmtId="0" fontId="94" fillId="0" borderId="16" xfId="0" applyFont="1" applyBorder="1" applyAlignment="1">
      <alignment horizontal="centerContinuous" vertical="center"/>
    </xf>
    <xf numFmtId="0" fontId="94" fillId="0" borderId="9" xfId="0" applyFont="1" applyBorder="1" applyAlignment="1">
      <alignment horizontal="centerContinuous" vertical="center"/>
    </xf>
    <xf numFmtId="179" fontId="94" fillId="0" borderId="13" xfId="3" applyFont="1" applyBorder="1" applyAlignment="1">
      <alignment horizontal="center" vertical="center"/>
    </xf>
    <xf numFmtId="41" fontId="94" fillId="0" borderId="0" xfId="3" quotePrefix="1" applyNumberFormat="1" applyFont="1" applyBorder="1" applyAlignment="1">
      <alignment horizontal="right" vertical="center"/>
    </xf>
    <xf numFmtId="41" fontId="94" fillId="0" borderId="0" xfId="6" applyNumberFormat="1" applyFont="1" applyBorder="1" applyAlignment="1">
      <alignment horizontal="right" vertical="center"/>
    </xf>
    <xf numFmtId="192" fontId="94" fillId="0" borderId="0" xfId="3" quotePrefix="1" applyNumberFormat="1" applyFont="1" applyBorder="1" applyAlignment="1">
      <alignment horizontal="right" vertical="center"/>
    </xf>
    <xf numFmtId="189" fontId="94" fillId="0" borderId="0" xfId="3" applyNumberFormat="1" applyFont="1" applyBorder="1" applyAlignment="1">
      <alignment horizontal="right" vertical="center"/>
    </xf>
    <xf numFmtId="189" fontId="94" fillId="0" borderId="5" xfId="3" applyNumberFormat="1" applyFont="1" applyBorder="1" applyAlignment="1">
      <alignment horizontal="right" vertical="center"/>
    </xf>
    <xf numFmtId="0" fontId="94" fillId="0" borderId="5" xfId="6" quotePrefix="1" applyFont="1" applyBorder="1" applyAlignment="1">
      <alignment horizontal="center" vertical="center"/>
    </xf>
    <xf numFmtId="3" fontId="94" fillId="0" borderId="0" xfId="6" applyNumberFormat="1" applyFont="1" applyBorder="1" applyAlignment="1">
      <alignment vertical="center"/>
    </xf>
    <xf numFmtId="0" fontId="94" fillId="0" borderId="0" xfId="7" applyFont="1" applyAlignment="1">
      <alignment horizontal="right" vertical="center"/>
    </xf>
    <xf numFmtId="3" fontId="94" fillId="0" borderId="0" xfId="6" applyNumberFormat="1" applyFont="1" applyAlignment="1">
      <alignment vertical="center"/>
    </xf>
    <xf numFmtId="2" fontId="94" fillId="0" borderId="0" xfId="6" applyNumberFormat="1" applyFont="1" applyAlignment="1">
      <alignment vertical="center"/>
    </xf>
    <xf numFmtId="0" fontId="94" fillId="0" borderId="0" xfId="6" applyFont="1" applyBorder="1" applyAlignment="1">
      <alignment vertical="center"/>
    </xf>
    <xf numFmtId="3" fontId="96" fillId="0" borderId="0" xfId="7" applyNumberFormat="1" applyFont="1" applyBorder="1"/>
    <xf numFmtId="0" fontId="93" fillId="0" borderId="0" xfId="9" applyFont="1" applyBorder="1" applyAlignment="1">
      <alignment vertical="top"/>
    </xf>
    <xf numFmtId="0" fontId="94" fillId="0" borderId="4" xfId="9" applyFont="1" applyBorder="1"/>
    <xf numFmtId="3" fontId="94" fillId="0" borderId="4" xfId="9" applyNumberFormat="1" applyFont="1" applyBorder="1"/>
    <xf numFmtId="0" fontId="94" fillId="0" borderId="4" xfId="9" applyFont="1" applyBorder="1" applyAlignment="1">
      <alignment horizontal="right"/>
    </xf>
    <xf numFmtId="0" fontId="96" fillId="0" borderId="0" xfId="9" applyFont="1" applyBorder="1"/>
    <xf numFmtId="179" fontId="94" fillId="0" borderId="17" xfId="3" applyFont="1" applyBorder="1" applyAlignment="1">
      <alignment horizontal="center" vertical="center"/>
    </xf>
    <xf numFmtId="3" fontId="94" fillId="0" borderId="18" xfId="3" applyNumberFormat="1" applyFont="1" applyBorder="1" applyAlignment="1">
      <alignment horizontal="centerContinuous" vertical="center" wrapText="1"/>
    </xf>
    <xf numFmtId="3" fontId="94" fillId="0" borderId="18" xfId="3" applyNumberFormat="1" applyFont="1" applyBorder="1" applyAlignment="1">
      <alignment horizontal="center" vertical="center" wrapText="1"/>
    </xf>
    <xf numFmtId="3" fontId="94" fillId="0" borderId="19" xfId="9" applyNumberFormat="1" applyFont="1" applyBorder="1" applyAlignment="1">
      <alignment horizontal="center" vertical="center" wrapText="1"/>
    </xf>
    <xf numFmtId="179" fontId="94" fillId="0" borderId="19" xfId="3" applyFont="1" applyBorder="1" applyAlignment="1">
      <alignment horizontal="center" vertical="center"/>
    </xf>
    <xf numFmtId="193" fontId="94" fillId="0" borderId="0" xfId="3" applyNumberFormat="1" applyFont="1" applyFill="1" applyBorder="1" applyAlignment="1">
      <alignment vertical="center"/>
    </xf>
    <xf numFmtId="0" fontId="94" fillId="0" borderId="8" xfId="9" quotePrefix="1" applyFont="1" applyFill="1" applyBorder="1" applyAlignment="1">
      <alignment horizontal="center" vertical="center"/>
    </xf>
    <xf numFmtId="0" fontId="94" fillId="0" borderId="5" xfId="9" quotePrefix="1" applyFont="1" applyBorder="1" applyAlignment="1">
      <alignment horizontal="center" vertical="center"/>
    </xf>
    <xf numFmtId="0" fontId="99" fillId="0" borderId="0" xfId="9" applyFont="1" applyBorder="1"/>
    <xf numFmtId="0" fontId="94" fillId="0" borderId="0" xfId="9" applyFont="1" applyAlignment="1">
      <alignment horizontal="left" vertical="center"/>
    </xf>
    <xf numFmtId="3" fontId="94" fillId="0" borderId="0" xfId="9" applyNumberFormat="1" applyFont="1" applyAlignment="1">
      <alignment vertical="center"/>
    </xf>
    <xf numFmtId="0" fontId="96" fillId="0" borderId="0" xfId="9" applyFont="1" applyBorder="1" applyAlignment="1">
      <alignment vertical="center"/>
    </xf>
    <xf numFmtId="0" fontId="96" fillId="0" borderId="0" xfId="9" applyFont="1" applyAlignment="1">
      <alignment vertical="center"/>
    </xf>
    <xf numFmtId="3" fontId="96" fillId="0" borderId="0" xfId="9" applyNumberFormat="1" applyFont="1" applyAlignment="1">
      <alignment vertical="center"/>
    </xf>
    <xf numFmtId="0" fontId="96" fillId="0" borderId="0" xfId="9" applyFont="1"/>
    <xf numFmtId="3" fontId="96" fillId="0" borderId="0" xfId="9" applyNumberFormat="1" applyFont="1"/>
    <xf numFmtId="0" fontId="93" fillId="0" borderId="0" xfId="14" applyFont="1" applyAlignment="1">
      <alignment horizontal="centerContinuous" vertical="top"/>
    </xf>
    <xf numFmtId="183" fontId="93" fillId="0" borderId="0" xfId="14" applyNumberFormat="1" applyFont="1" applyAlignment="1">
      <alignment horizontal="centerContinuous" vertical="top"/>
    </xf>
    <xf numFmtId="3" fontId="93" fillId="0" borderId="0" xfId="14" applyNumberFormat="1" applyFont="1" applyAlignment="1">
      <alignment horizontal="centerContinuous" vertical="top"/>
    </xf>
    <xf numFmtId="0" fontId="93" fillId="0" borderId="0" xfId="14" applyFont="1" applyBorder="1" applyAlignment="1">
      <alignment vertical="top"/>
    </xf>
    <xf numFmtId="0" fontId="96" fillId="0" borderId="0" xfId="14" applyFont="1" applyBorder="1" applyAlignment="1">
      <alignment vertical="top"/>
    </xf>
    <xf numFmtId="0" fontId="94" fillId="0" borderId="4" xfId="14" applyFont="1" applyBorder="1" applyAlignment="1">
      <alignment horizontal="left"/>
    </xf>
    <xf numFmtId="183" fontId="94" fillId="0" borderId="4" xfId="14" applyNumberFormat="1" applyFont="1" applyBorder="1" applyAlignment="1">
      <alignment horizontal="center"/>
    </xf>
    <xf numFmtId="0" fontId="94" fillId="0" borderId="4" xfId="14" applyFont="1" applyBorder="1" applyAlignment="1">
      <alignment horizontal="center"/>
    </xf>
    <xf numFmtId="3" fontId="94" fillId="0" borderId="4" xfId="14" applyNumberFormat="1" applyFont="1" applyBorder="1" applyAlignment="1">
      <alignment horizontal="center"/>
    </xf>
    <xf numFmtId="0" fontId="94" fillId="0" borderId="4" xfId="14" applyFont="1" applyBorder="1" applyAlignment="1">
      <alignment horizontal="right"/>
    </xf>
    <xf numFmtId="0" fontId="96" fillId="0" borderId="0" xfId="14" applyFont="1" applyBorder="1"/>
    <xf numFmtId="183" fontId="94" fillId="0" borderId="18" xfId="3" applyNumberFormat="1" applyFont="1" applyBorder="1" applyAlignment="1">
      <alignment horizontal="centerContinuous" vertical="center" wrapText="1"/>
    </xf>
    <xf numFmtId="0" fontId="96" fillId="0" borderId="0" xfId="14" applyFont="1" applyBorder="1" applyAlignment="1">
      <alignment horizontal="center"/>
    </xf>
    <xf numFmtId="0" fontId="94" fillId="0" borderId="9" xfId="14" applyFont="1" applyBorder="1" applyAlignment="1">
      <alignment horizontal="centerContinuous" vertical="center"/>
    </xf>
    <xf numFmtId="0" fontId="94" fillId="0" borderId="9" xfId="14" applyFont="1" applyBorder="1" applyAlignment="1">
      <alignment horizontal="center" vertical="center"/>
    </xf>
    <xf numFmtId="183" fontId="94" fillId="0" borderId="13" xfId="3" applyNumberFormat="1" applyFont="1" applyBorder="1" applyAlignment="1">
      <alignment horizontal="centerContinuous" vertical="center"/>
    </xf>
    <xf numFmtId="179" fontId="94" fillId="0" borderId="13" xfId="3" applyFont="1" applyBorder="1" applyAlignment="1">
      <alignment horizontal="centerContinuous" vertical="center"/>
    </xf>
    <xf numFmtId="0" fontId="94" fillId="0" borderId="5" xfId="14" quotePrefix="1" applyFont="1" applyBorder="1" applyAlignment="1">
      <alignment horizontal="center" vertical="center"/>
    </xf>
    <xf numFmtId="190" fontId="94" fillId="0" borderId="0" xfId="3" quotePrefix="1" applyNumberFormat="1" applyFont="1" applyBorder="1" applyAlignment="1">
      <alignment vertical="center"/>
    </xf>
    <xf numFmtId="190" fontId="94" fillId="0" borderId="0" xfId="3" applyNumberFormat="1" applyFont="1" applyBorder="1" applyAlignment="1">
      <alignment vertical="center"/>
    </xf>
    <xf numFmtId="190" fontId="94" fillId="0" borderId="5" xfId="3" quotePrefix="1" applyNumberFormat="1" applyFont="1" applyBorder="1" applyAlignment="1">
      <alignment vertical="center"/>
    </xf>
    <xf numFmtId="183" fontId="94" fillId="0" borderId="0" xfId="14" applyNumberFormat="1" applyFont="1" applyAlignment="1">
      <alignment horizontal="center" vertical="center"/>
    </xf>
    <xf numFmtId="0" fontId="94" fillId="0" borderId="0" xfId="14" applyFont="1" applyAlignment="1">
      <alignment horizontal="center" vertical="center"/>
    </xf>
    <xf numFmtId="3" fontId="94" fillId="0" borderId="0" xfId="14" applyNumberFormat="1" applyFont="1" applyAlignment="1">
      <alignment horizontal="center" vertical="center"/>
    </xf>
    <xf numFmtId="0" fontId="96" fillId="0" borderId="0" xfId="14" applyFont="1" applyBorder="1" applyAlignment="1">
      <alignment vertical="center"/>
    </xf>
    <xf numFmtId="0" fontId="96" fillId="0" borderId="0" xfId="14" applyFont="1" applyAlignment="1">
      <alignment vertical="center"/>
    </xf>
    <xf numFmtId="183" fontId="96" fillId="0" borderId="0" xfId="14" applyNumberFormat="1" applyFont="1" applyAlignment="1">
      <alignment horizontal="center" vertical="center"/>
    </xf>
    <xf numFmtId="0" fontId="96" fillId="0" borderId="0" xfId="14" applyFont="1" applyAlignment="1">
      <alignment horizontal="center" vertical="center"/>
    </xf>
    <xf numFmtId="3" fontId="96" fillId="0" borderId="0" xfId="14" applyNumberFormat="1" applyFont="1" applyAlignment="1">
      <alignment horizontal="center" vertical="center"/>
    </xf>
    <xf numFmtId="0" fontId="96" fillId="0" borderId="0" xfId="14" applyFont="1"/>
    <xf numFmtId="183" fontId="96" fillId="0" borderId="0" xfId="14" applyNumberFormat="1" applyFont="1" applyAlignment="1">
      <alignment horizontal="center"/>
    </xf>
    <xf numFmtId="0" fontId="96" fillId="0" borderId="0" xfId="14" applyFont="1" applyAlignment="1">
      <alignment horizontal="center"/>
    </xf>
    <xf numFmtId="3" fontId="96" fillId="0" borderId="0" xfId="14" applyNumberFormat="1" applyFont="1" applyAlignment="1">
      <alignment horizontal="center"/>
    </xf>
    <xf numFmtId="0" fontId="93" fillId="0" borderId="0" xfId="12" applyFont="1" applyAlignment="1">
      <alignment horizontal="centerContinuous" vertical="top"/>
    </xf>
    <xf numFmtId="183" fontId="93" fillId="0" borderId="0" xfId="12" applyNumberFormat="1" applyFont="1" applyAlignment="1">
      <alignment horizontal="centerContinuous" vertical="top"/>
    </xf>
    <xf numFmtId="3" fontId="93" fillId="0" borderId="0" xfId="12" applyNumberFormat="1" applyFont="1" applyAlignment="1">
      <alignment horizontal="centerContinuous" vertical="top"/>
    </xf>
    <xf numFmtId="0" fontId="96" fillId="0" borderId="0" xfId="12" applyFont="1" applyBorder="1" applyAlignment="1">
      <alignment vertical="top"/>
    </xf>
    <xf numFmtId="0" fontId="96" fillId="0" borderId="0" xfId="12" applyFont="1" applyAlignment="1">
      <alignment vertical="top"/>
    </xf>
    <xf numFmtId="0" fontId="94" fillId="0" borderId="4" xfId="12" applyFont="1" applyBorder="1" applyAlignment="1">
      <alignment horizontal="left"/>
    </xf>
    <xf numFmtId="183" fontId="94" fillId="0" borderId="4" xfId="12" applyNumberFormat="1" applyFont="1" applyBorder="1" applyAlignment="1">
      <alignment horizontal="center"/>
    </xf>
    <xf numFmtId="0" fontId="94" fillId="0" borderId="4" xfId="12" applyFont="1" applyBorder="1" applyAlignment="1">
      <alignment horizontal="center"/>
    </xf>
    <xf numFmtId="3" fontId="94" fillId="0" borderId="4" xfId="12" applyNumberFormat="1" applyFont="1" applyBorder="1" applyAlignment="1">
      <alignment horizontal="center"/>
    </xf>
    <xf numFmtId="0" fontId="96" fillId="0" borderId="0" xfId="12" applyFont="1" applyBorder="1"/>
    <xf numFmtId="0" fontId="96" fillId="0" borderId="0" xfId="12" applyFont="1"/>
    <xf numFmtId="3" fontId="94" fillId="0" borderId="19" xfId="3" applyNumberFormat="1" applyFont="1" applyBorder="1" applyAlignment="1">
      <alignment horizontal="centerContinuous" vertical="center"/>
    </xf>
    <xf numFmtId="179" fontId="94" fillId="0" borderId="18" xfId="3" applyFont="1" applyBorder="1" applyAlignment="1">
      <alignment horizontal="center" vertical="center"/>
    </xf>
    <xf numFmtId="183" fontId="94" fillId="0" borderId="25" xfId="3" applyNumberFormat="1" applyFont="1" applyBorder="1" applyAlignment="1">
      <alignment vertical="center"/>
    </xf>
    <xf numFmtId="183" fontId="94" fillId="0" borderId="7" xfId="3" applyNumberFormat="1" applyFont="1" applyBorder="1" applyAlignment="1">
      <alignment horizontal="centerContinuous" vertical="center"/>
    </xf>
    <xf numFmtId="183" fontId="94" fillId="0" borderId="24" xfId="3" applyNumberFormat="1" applyFont="1" applyBorder="1" applyAlignment="1">
      <alignment horizontal="centerContinuous" vertical="center"/>
    </xf>
    <xf numFmtId="0" fontId="96" fillId="0" borderId="4" xfId="12" applyFont="1" applyBorder="1"/>
    <xf numFmtId="0" fontId="94" fillId="0" borderId="5" xfId="12" quotePrefix="1" applyFont="1" applyBorder="1" applyAlignment="1">
      <alignment horizontal="center" vertical="center"/>
    </xf>
    <xf numFmtId="179" fontId="94" fillId="0" borderId="0" xfId="3" quotePrefix="1" applyNumberFormat="1" applyFont="1" applyBorder="1" applyAlignment="1">
      <alignment horizontal="center" vertical="center"/>
    </xf>
    <xf numFmtId="201" fontId="94" fillId="0" borderId="0" xfId="3" quotePrefix="1" applyNumberFormat="1" applyFont="1" applyBorder="1" applyAlignment="1">
      <alignment horizontal="right" vertical="center" indent="1"/>
    </xf>
    <xf numFmtId="190" fontId="94" fillId="0" borderId="0" xfId="12" applyNumberFormat="1" applyFont="1" applyBorder="1" applyAlignment="1">
      <alignment horizontal="center" vertical="center"/>
    </xf>
    <xf numFmtId="0" fontId="94" fillId="0" borderId="8" xfId="12" quotePrefix="1" applyFont="1" applyBorder="1" applyAlignment="1">
      <alignment horizontal="center" vertical="center"/>
    </xf>
    <xf numFmtId="0" fontId="99" fillId="0" borderId="0" xfId="12" applyFont="1" applyBorder="1"/>
    <xf numFmtId="0" fontId="94" fillId="0" borderId="0" xfId="12" applyFont="1" applyAlignment="1">
      <alignment horizontal="center" vertical="center"/>
    </xf>
    <xf numFmtId="3" fontId="94" fillId="0" borderId="0" xfId="12" applyNumberFormat="1" applyFont="1" applyAlignment="1">
      <alignment horizontal="center" vertical="center"/>
    </xf>
    <xf numFmtId="183" fontId="94" fillId="0" borderId="0" xfId="12" applyNumberFormat="1" applyFont="1" applyAlignment="1">
      <alignment horizontal="center" vertical="center"/>
    </xf>
    <xf numFmtId="0" fontId="96" fillId="0" borderId="0" xfId="12" applyFont="1" applyBorder="1" applyAlignment="1">
      <alignment vertical="center"/>
    </xf>
    <xf numFmtId="0" fontId="96" fillId="0" borderId="0" xfId="12" applyFont="1" applyAlignment="1">
      <alignment vertical="center"/>
    </xf>
    <xf numFmtId="183" fontId="96" fillId="0" borderId="0" xfId="12" applyNumberFormat="1" applyFont="1" applyAlignment="1">
      <alignment horizontal="center" vertical="center"/>
    </xf>
    <xf numFmtId="0" fontId="96" fillId="0" borderId="0" xfId="12" applyFont="1" applyAlignment="1">
      <alignment horizontal="center" vertical="center"/>
    </xf>
    <xf numFmtId="3" fontId="96" fillId="0" borderId="0" xfId="12" applyNumberFormat="1" applyFont="1" applyAlignment="1">
      <alignment horizontal="center" vertical="center"/>
    </xf>
    <xf numFmtId="0" fontId="99" fillId="0" borderId="0" xfId="12" applyFont="1" applyBorder="1" applyAlignment="1">
      <alignment vertical="center"/>
    </xf>
    <xf numFmtId="0" fontId="99" fillId="0" borderId="0" xfId="12" applyFont="1" applyAlignment="1">
      <alignment vertical="center"/>
    </xf>
    <xf numFmtId="183" fontId="96" fillId="0" borderId="0" xfId="12" applyNumberFormat="1" applyFont="1" applyAlignment="1">
      <alignment horizontal="center"/>
    </xf>
    <xf numFmtId="0" fontId="96" fillId="0" borderId="0" xfId="12" applyFont="1" applyAlignment="1">
      <alignment horizontal="center"/>
    </xf>
    <xf numFmtId="3" fontId="96" fillId="0" borderId="0" xfId="12" applyNumberFormat="1" applyFont="1" applyAlignment="1">
      <alignment horizontal="center"/>
    </xf>
    <xf numFmtId="1" fontId="93" fillId="0" borderId="0" xfId="11" applyNumberFormat="1" applyFont="1" applyAlignment="1">
      <alignment horizontal="centerContinuous" vertical="top"/>
    </xf>
    <xf numFmtId="1" fontId="93" fillId="0" borderId="0" xfId="11" applyNumberFormat="1" applyFont="1" applyBorder="1" applyAlignment="1">
      <alignment horizontal="centerContinuous" vertical="top"/>
    </xf>
    <xf numFmtId="1" fontId="93" fillId="0" borderId="0" xfId="11" applyNumberFormat="1" applyFont="1" applyBorder="1" applyAlignment="1">
      <alignment vertical="top"/>
    </xf>
    <xf numFmtId="1" fontId="94" fillId="0" borderId="4" xfId="11" applyNumberFormat="1" applyFont="1" applyBorder="1" applyAlignment="1">
      <alignment horizontal="center"/>
    </xf>
    <xf numFmtId="1" fontId="96" fillId="0" borderId="0" xfId="11" applyNumberFormat="1" applyFont="1" applyBorder="1"/>
    <xf numFmtId="1" fontId="96" fillId="0" borderId="0" xfId="11" applyNumberFormat="1" applyFont="1" applyBorder="1" applyAlignment="1">
      <alignment horizontal="center"/>
    </xf>
    <xf numFmtId="1" fontId="94" fillId="0" borderId="10" xfId="15" applyNumberFormat="1" applyFont="1" applyBorder="1" applyAlignment="1">
      <alignment horizontal="center" vertical="center"/>
    </xf>
    <xf numFmtId="1" fontId="94" fillId="0" borderId="11" xfId="15" applyNumberFormat="1" applyFont="1" applyBorder="1" applyAlignment="1">
      <alignment horizontal="center" vertical="center"/>
    </xf>
    <xf numFmtId="0" fontId="94" fillId="0" borderId="10" xfId="15" applyNumberFormat="1" applyFont="1" applyBorder="1" applyAlignment="1">
      <alignment horizontal="center" vertical="center"/>
    </xf>
    <xf numFmtId="0" fontId="96" fillId="0" borderId="24" xfId="3" applyNumberFormat="1" applyFont="1" applyBorder="1" applyAlignment="1">
      <alignment horizontal="center" vertical="center"/>
    </xf>
    <xf numFmtId="190" fontId="94" fillId="0" borderId="8" xfId="3" quotePrefix="1" applyNumberFormat="1" applyFont="1" applyBorder="1" applyAlignment="1">
      <alignment horizontal="right" vertical="center"/>
    </xf>
    <xf numFmtId="190" fontId="94" fillId="0" borderId="0" xfId="3" applyNumberFormat="1" applyFont="1" applyBorder="1" applyAlignment="1">
      <alignment horizontal="right" vertical="center"/>
    </xf>
    <xf numFmtId="190" fontId="94" fillId="0" borderId="0" xfId="3" quotePrefix="1" applyNumberFormat="1" applyFont="1" applyBorder="1" applyAlignment="1">
      <alignment horizontal="right" vertical="center"/>
    </xf>
    <xf numFmtId="1" fontId="94" fillId="0" borderId="0" xfId="11" applyNumberFormat="1" applyFont="1" applyAlignment="1">
      <alignment horizontal="center" vertical="center"/>
    </xf>
    <xf numFmtId="1" fontId="94" fillId="0" borderId="0" xfId="11" applyNumberFormat="1" applyFont="1" applyBorder="1" applyAlignment="1">
      <alignment horizontal="center" vertical="center"/>
    </xf>
    <xf numFmtId="1" fontId="96" fillId="0" borderId="0" xfId="11" applyNumberFormat="1" applyFont="1" applyBorder="1" applyAlignment="1">
      <alignment vertical="center"/>
    </xf>
    <xf numFmtId="1" fontId="93" fillId="0" borderId="0" xfId="15" applyNumberFormat="1" applyFont="1" applyAlignment="1">
      <alignment horizontal="centerContinuous"/>
    </xf>
    <xf numFmtId="3" fontId="93" fillId="0" borderId="0" xfId="15" applyNumberFormat="1" applyFont="1" applyAlignment="1">
      <alignment horizontal="centerContinuous"/>
    </xf>
    <xf numFmtId="3" fontId="93" fillId="0" borderId="0" xfId="15" applyNumberFormat="1" applyFont="1" applyBorder="1" applyAlignment="1">
      <alignment horizontal="centerContinuous"/>
    </xf>
    <xf numFmtId="3" fontId="94" fillId="0" borderId="4" xfId="15" applyNumberFormat="1" applyFont="1" applyBorder="1" applyAlignment="1">
      <alignment horizontal="center"/>
    </xf>
    <xf numFmtId="1" fontId="94" fillId="0" borderId="4" xfId="15" applyNumberFormat="1" applyFont="1" applyBorder="1" applyAlignment="1">
      <alignment horizontal="center"/>
    </xf>
    <xf numFmtId="0" fontId="94" fillId="0" borderId="11" xfId="15" applyNumberFormat="1" applyFont="1" applyBorder="1" applyAlignment="1">
      <alignment horizontal="center" vertical="center"/>
    </xf>
    <xf numFmtId="1" fontId="96" fillId="0" borderId="13" xfId="3" applyNumberFormat="1" applyFont="1" applyBorder="1" applyAlignment="1">
      <alignment horizontal="center" vertical="center"/>
    </xf>
    <xf numFmtId="183" fontId="96" fillId="0" borderId="24" xfId="3" applyNumberFormat="1" applyFont="1" applyBorder="1" applyAlignment="1">
      <alignment horizontal="center" vertical="center"/>
    </xf>
    <xf numFmtId="3" fontId="94" fillId="0" borderId="0" xfId="15" applyNumberFormat="1" applyFont="1" applyAlignment="1">
      <alignment horizontal="center" vertical="center"/>
    </xf>
    <xf numFmtId="1" fontId="94" fillId="0" borderId="0" xfId="15" applyNumberFormat="1" applyFont="1" applyAlignment="1">
      <alignment horizontal="center" vertical="center"/>
    </xf>
    <xf numFmtId="3" fontId="94" fillId="0" borderId="0" xfId="15" applyNumberFormat="1" applyFont="1" applyBorder="1" applyAlignment="1">
      <alignment horizontal="center" vertical="center"/>
    </xf>
    <xf numFmtId="1" fontId="96" fillId="0" borderId="0" xfId="11" applyNumberFormat="1" applyFont="1"/>
    <xf numFmtId="1" fontId="96" fillId="0" borderId="0" xfId="11" applyNumberFormat="1" applyFont="1" applyAlignment="1">
      <alignment horizontal="center"/>
    </xf>
    <xf numFmtId="3" fontId="94" fillId="0" borderId="4" xfId="10" applyNumberFormat="1" applyFont="1" applyBorder="1" applyAlignment="1">
      <alignment horizontal="center"/>
    </xf>
    <xf numFmtId="1" fontId="94" fillId="0" borderId="4" xfId="10" applyNumberFormat="1" applyFont="1" applyBorder="1" applyAlignment="1">
      <alignment horizontal="center"/>
    </xf>
    <xf numFmtId="1" fontId="96" fillId="0" borderId="0" xfId="10" applyNumberFormat="1" applyFont="1" applyBorder="1"/>
    <xf numFmtId="1" fontId="96" fillId="0" borderId="0" xfId="10" applyNumberFormat="1" applyFont="1" applyBorder="1" applyAlignment="1">
      <alignment horizontal="center"/>
    </xf>
    <xf numFmtId="3" fontId="94" fillId="0" borderId="9" xfId="10" applyNumberFormat="1" applyFont="1" applyBorder="1" applyAlignment="1">
      <alignment horizontal="center" vertical="center"/>
    </xf>
    <xf numFmtId="183" fontId="94" fillId="0" borderId="24" xfId="3" applyNumberFormat="1" applyFont="1" applyBorder="1" applyAlignment="1">
      <alignment horizontal="center" vertical="center" shrinkToFit="1"/>
    </xf>
    <xf numFmtId="3" fontId="94" fillId="0" borderId="13" xfId="3" applyNumberFormat="1" applyFont="1" applyBorder="1" applyAlignment="1">
      <alignment horizontal="center" vertical="center" shrinkToFit="1"/>
    </xf>
    <xf numFmtId="1" fontId="96" fillId="0" borderId="0" xfId="10" applyNumberFormat="1" applyFont="1" applyBorder="1" applyAlignment="1">
      <alignment horizontal="center" shrinkToFit="1"/>
    </xf>
    <xf numFmtId="3" fontId="94" fillId="0" borderId="0" xfId="10" applyNumberFormat="1" applyFont="1" applyAlignment="1">
      <alignment horizontal="center" vertical="center"/>
    </xf>
    <xf numFmtId="1" fontId="94" fillId="0" borderId="0" xfId="10" applyNumberFormat="1" applyFont="1" applyAlignment="1">
      <alignment horizontal="center" vertical="center"/>
    </xf>
    <xf numFmtId="1" fontId="94" fillId="0" borderId="0" xfId="10" applyNumberFormat="1" applyFont="1" applyBorder="1" applyAlignment="1">
      <alignment horizontal="center" vertical="center"/>
    </xf>
    <xf numFmtId="1" fontId="96" fillId="0" borderId="0" xfId="10" applyNumberFormat="1" applyFont="1" applyBorder="1" applyAlignment="1">
      <alignment vertical="center"/>
    </xf>
    <xf numFmtId="1" fontId="96" fillId="0" borderId="0" xfId="10" applyNumberFormat="1" applyFont="1"/>
    <xf numFmtId="3" fontId="96" fillId="0" borderId="0" xfId="10" applyNumberFormat="1" applyFont="1" applyAlignment="1">
      <alignment horizontal="center"/>
    </xf>
    <xf numFmtId="1" fontId="96" fillId="0" borderId="0" xfId="10" applyNumberFormat="1" applyFont="1" applyAlignment="1">
      <alignment horizontal="center"/>
    </xf>
    <xf numFmtId="1" fontId="93" fillId="0" borderId="0" xfId="13" applyNumberFormat="1" applyFont="1" applyAlignment="1">
      <alignment horizontal="centerContinuous" vertical="top"/>
    </xf>
    <xf numFmtId="3" fontId="93" fillId="0" borderId="0" xfId="13" applyNumberFormat="1" applyFont="1" applyAlignment="1">
      <alignment horizontal="centerContinuous" vertical="top"/>
    </xf>
    <xf numFmtId="183" fontId="93" fillId="0" borderId="0" xfId="13" applyNumberFormat="1" applyFont="1" applyAlignment="1">
      <alignment horizontal="centerContinuous" vertical="top"/>
    </xf>
    <xf numFmtId="3" fontId="94" fillId="0" borderId="4" xfId="13" applyNumberFormat="1" applyFont="1" applyBorder="1" applyAlignment="1">
      <alignment horizontal="left"/>
    </xf>
    <xf numFmtId="1" fontId="94" fillId="0" borderId="4" xfId="13" applyNumberFormat="1" applyFont="1" applyBorder="1" applyAlignment="1">
      <alignment horizontal="right"/>
    </xf>
    <xf numFmtId="183" fontId="94" fillId="0" borderId="4" xfId="13" applyNumberFormat="1" applyFont="1" applyBorder="1" applyAlignment="1">
      <alignment horizontal="left"/>
    </xf>
    <xf numFmtId="3" fontId="94" fillId="0" borderId="4" xfId="13" applyNumberFormat="1" applyFont="1" applyBorder="1" applyAlignment="1">
      <alignment horizontal="right"/>
    </xf>
    <xf numFmtId="1" fontId="96" fillId="0" borderId="0" xfId="13" applyNumberFormat="1" applyFont="1" applyBorder="1"/>
    <xf numFmtId="1" fontId="94" fillId="0" borderId="0" xfId="13" applyNumberFormat="1" applyFont="1" applyBorder="1"/>
    <xf numFmtId="1" fontId="94" fillId="0" borderId="10" xfId="3" applyNumberFormat="1" applyFont="1" applyBorder="1" applyAlignment="1">
      <alignment horizontal="center" vertical="center"/>
    </xf>
    <xf numFmtId="3" fontId="94" fillId="0" borderId="8" xfId="3" applyNumberFormat="1" applyFont="1" applyBorder="1" applyAlignment="1">
      <alignment horizontal="centerContinuous" vertical="center"/>
    </xf>
    <xf numFmtId="183" fontId="94" fillId="0" borderId="24" xfId="3" applyNumberFormat="1" applyFont="1" applyBorder="1" applyAlignment="1">
      <alignment horizontal="center" vertical="center"/>
    </xf>
    <xf numFmtId="190" fontId="94" fillId="0" borderId="0" xfId="0" applyNumberFormat="1" applyFont="1" applyBorder="1" applyAlignment="1">
      <alignment horizontal="right" vertical="center"/>
    </xf>
    <xf numFmtId="190" fontId="94" fillId="0" borderId="0" xfId="13" applyNumberFormat="1" applyFont="1" applyBorder="1" applyAlignment="1">
      <alignment horizontal="right" vertical="center"/>
    </xf>
    <xf numFmtId="190" fontId="94" fillId="0" borderId="0" xfId="13" quotePrefix="1" applyNumberFormat="1" applyFont="1" applyBorder="1" applyAlignment="1">
      <alignment horizontal="right" vertical="center"/>
    </xf>
    <xf numFmtId="190" fontId="94" fillId="0" borderId="0" xfId="13" quotePrefix="1" applyNumberFormat="1" applyFont="1" applyBorder="1" applyAlignment="1">
      <alignment horizontal="right" vertical="center" shrinkToFit="1"/>
    </xf>
    <xf numFmtId="1" fontId="94" fillId="0" borderId="8" xfId="13" quotePrefix="1" applyNumberFormat="1" applyFont="1" applyBorder="1" applyAlignment="1">
      <alignment horizontal="center" vertical="center"/>
    </xf>
    <xf numFmtId="0" fontId="94" fillId="0" borderId="5" xfId="12" applyFont="1" applyBorder="1" applyAlignment="1">
      <alignment horizontal="center" vertical="center"/>
    </xf>
    <xf numFmtId="3" fontId="94" fillId="0" borderId="0" xfId="13" applyNumberFormat="1" applyFont="1" applyAlignment="1">
      <alignment vertical="center"/>
    </xf>
    <xf numFmtId="1" fontId="94" fillId="0" borderId="0" xfId="13" applyNumberFormat="1" applyFont="1" applyAlignment="1">
      <alignment horizontal="right" vertical="center"/>
    </xf>
    <xf numFmtId="183" fontId="94" fillId="0" borderId="0" xfId="13" applyNumberFormat="1" applyFont="1" applyAlignment="1">
      <alignment vertical="center"/>
    </xf>
    <xf numFmtId="3" fontId="94" fillId="0" borderId="0" xfId="13" applyNumberFormat="1" applyFont="1" applyAlignment="1">
      <alignment horizontal="right" vertical="center"/>
    </xf>
    <xf numFmtId="1" fontId="96" fillId="0" borderId="0" xfId="13" applyNumberFormat="1" applyFont="1" applyBorder="1" applyAlignment="1">
      <alignment vertical="center"/>
    </xf>
    <xf numFmtId="1" fontId="96" fillId="0" borderId="0" xfId="13" applyNumberFormat="1" applyFont="1" applyAlignment="1">
      <alignment vertical="center"/>
    </xf>
    <xf numFmtId="3" fontId="96" fillId="0" borderId="0" xfId="13" applyNumberFormat="1" applyFont="1" applyAlignment="1">
      <alignment vertical="center"/>
    </xf>
    <xf numFmtId="1" fontId="96" fillId="0" borderId="0" xfId="13" applyNumberFormat="1" applyFont="1" applyAlignment="1">
      <alignment horizontal="right" vertical="center"/>
    </xf>
    <xf numFmtId="183" fontId="96" fillId="0" borderId="0" xfId="13" applyNumberFormat="1" applyFont="1" applyAlignment="1">
      <alignment vertical="center"/>
    </xf>
    <xf numFmtId="3" fontId="96" fillId="0" borderId="0" xfId="13" applyNumberFormat="1" applyFont="1" applyAlignment="1">
      <alignment horizontal="right" vertical="center"/>
    </xf>
    <xf numFmtId="1" fontId="96" fillId="0" borderId="0" xfId="13" applyNumberFormat="1" applyFont="1"/>
    <xf numFmtId="3" fontId="96" fillId="0" borderId="0" xfId="13" applyNumberFormat="1" applyFont="1"/>
    <xf numFmtId="1" fontId="96" fillId="0" borderId="0" xfId="13" applyNumberFormat="1" applyFont="1" applyAlignment="1">
      <alignment horizontal="right"/>
    </xf>
    <xf numFmtId="183" fontId="96" fillId="0" borderId="0" xfId="13" applyNumberFormat="1" applyFont="1"/>
    <xf numFmtId="3" fontId="96" fillId="0" borderId="0" xfId="13" applyNumberFormat="1" applyFont="1" applyAlignment="1">
      <alignment horizontal="right"/>
    </xf>
    <xf numFmtId="1" fontId="99" fillId="0" borderId="0" xfId="13" applyNumberFormat="1" applyFont="1" applyBorder="1"/>
    <xf numFmtId="183" fontId="93" fillId="0" borderId="0" xfId="17" applyNumberFormat="1" applyFont="1" applyAlignment="1">
      <alignment horizontal="centerContinuous" vertical="top"/>
    </xf>
    <xf numFmtId="0" fontId="93" fillId="0" borderId="0" xfId="17" applyFont="1" applyAlignment="1">
      <alignment horizontal="centerContinuous" vertical="top"/>
    </xf>
    <xf numFmtId="3" fontId="93" fillId="0" borderId="0" xfId="17" applyNumberFormat="1" applyFont="1" applyAlignment="1">
      <alignment horizontal="centerContinuous" vertical="top"/>
    </xf>
    <xf numFmtId="0" fontId="95" fillId="0" borderId="0" xfId="0" applyFont="1" applyAlignment="1">
      <alignment horizontal="centerContinuous" vertical="top"/>
    </xf>
    <xf numFmtId="183" fontId="93" fillId="0" borderId="0" xfId="17" applyNumberFormat="1" applyFont="1" applyBorder="1" applyAlignment="1">
      <alignment horizontal="centerContinuous" vertical="top"/>
    </xf>
    <xf numFmtId="0" fontId="95" fillId="0" borderId="0" xfId="0" applyFont="1" applyAlignment="1">
      <alignment vertical="top"/>
    </xf>
    <xf numFmtId="3" fontId="93" fillId="0" borderId="0" xfId="13" applyNumberFormat="1" applyFont="1" applyBorder="1" applyAlignment="1">
      <alignment horizontal="centerContinuous" vertical="top"/>
    </xf>
    <xf numFmtId="1" fontId="93" fillId="0" borderId="0" xfId="13" applyNumberFormat="1" applyFont="1" applyBorder="1" applyAlignment="1">
      <alignment horizontal="centerContinuous" vertical="top"/>
    </xf>
    <xf numFmtId="0" fontId="93" fillId="0" borderId="0" xfId="17" applyFont="1" applyBorder="1" applyAlignment="1">
      <alignment horizontal="centerContinuous" vertical="top"/>
    </xf>
    <xf numFmtId="1" fontId="94" fillId="0" borderId="4" xfId="13" applyNumberFormat="1" applyFont="1" applyBorder="1" applyAlignment="1">
      <alignment horizontal="left"/>
    </xf>
    <xf numFmtId="183" fontId="94" fillId="0" borderId="4" xfId="17" applyNumberFormat="1" applyFont="1" applyBorder="1" applyAlignment="1">
      <alignment horizontal="center"/>
    </xf>
    <xf numFmtId="0" fontId="94" fillId="0" borderId="4" xfId="17" applyFont="1" applyBorder="1" applyAlignment="1">
      <alignment horizontal="center"/>
    </xf>
    <xf numFmtId="3" fontId="94" fillId="0" borderId="4" xfId="17" applyNumberFormat="1" applyFont="1" applyBorder="1" applyAlignment="1">
      <alignment horizontal="center"/>
    </xf>
    <xf numFmtId="0" fontId="94" fillId="0" borderId="4" xfId="17" applyFont="1" applyBorder="1" applyAlignment="1">
      <alignment horizontal="right"/>
    </xf>
    <xf numFmtId="3" fontId="94" fillId="0" borderId="0" xfId="13" applyNumberFormat="1" applyFont="1" applyBorder="1" applyAlignment="1">
      <alignment horizontal="left"/>
    </xf>
    <xf numFmtId="0" fontId="95" fillId="0" borderId="0" xfId="0" applyFont="1"/>
    <xf numFmtId="183" fontId="96" fillId="0" borderId="21" xfId="3" applyNumberFormat="1" applyFont="1" applyBorder="1" applyAlignment="1">
      <alignment horizontal="centerContinuous" vertical="center"/>
    </xf>
    <xf numFmtId="179" fontId="96" fillId="0" borderId="2" xfId="3" applyFont="1" applyBorder="1" applyAlignment="1">
      <alignment horizontal="centerContinuous" vertical="center"/>
    </xf>
    <xf numFmtId="3" fontId="96" fillId="0" borderId="7" xfId="3" applyNumberFormat="1" applyFont="1" applyBorder="1" applyAlignment="1">
      <alignment horizontal="centerContinuous" vertical="center"/>
    </xf>
    <xf numFmtId="183" fontId="96" fillId="0" borderId="2" xfId="3" applyNumberFormat="1" applyFont="1" applyBorder="1" applyAlignment="1">
      <alignment horizontal="centerContinuous" vertical="center"/>
    </xf>
    <xf numFmtId="179" fontId="96" fillId="0" borderId="21" xfId="3" applyFont="1" applyBorder="1" applyAlignment="1">
      <alignment horizontal="centerContinuous" vertical="center"/>
    </xf>
    <xf numFmtId="0" fontId="95" fillId="0" borderId="2" xfId="0" applyFont="1" applyBorder="1" applyAlignment="1">
      <alignment horizontal="centerContinuous"/>
    </xf>
    <xf numFmtId="183" fontId="96" fillId="0" borderId="16" xfId="3" applyNumberFormat="1" applyFont="1" applyBorder="1" applyAlignment="1">
      <alignment horizontal="centerContinuous" vertical="center"/>
    </xf>
    <xf numFmtId="3" fontId="96" fillId="0" borderId="9" xfId="3" applyNumberFormat="1" applyFont="1" applyBorder="1" applyAlignment="1">
      <alignment horizontal="centerContinuous" vertical="center"/>
    </xf>
    <xf numFmtId="183" fontId="96" fillId="0" borderId="5" xfId="3" applyNumberFormat="1" applyFont="1" applyBorder="1" applyAlignment="1">
      <alignment horizontal="center" vertical="center"/>
    </xf>
    <xf numFmtId="183" fontId="96" fillId="0" borderId="0" xfId="3" applyNumberFormat="1" applyFont="1" applyBorder="1" applyAlignment="1">
      <alignment horizontal="center" vertical="center"/>
    </xf>
    <xf numFmtId="3" fontId="100" fillId="0" borderId="13" xfId="3" applyNumberFormat="1" applyFont="1" applyBorder="1" applyAlignment="1">
      <alignment horizontal="centerContinuous" vertical="center" shrinkToFit="1"/>
    </xf>
    <xf numFmtId="183" fontId="100" fillId="0" borderId="24" xfId="3" applyNumberFormat="1" applyFont="1" applyBorder="1" applyAlignment="1">
      <alignment horizontal="centerContinuous" vertical="center" shrinkToFit="1"/>
    </xf>
    <xf numFmtId="3" fontId="100" fillId="0" borderId="13" xfId="3" applyNumberFormat="1" applyFont="1" applyBorder="1" applyAlignment="1">
      <alignment horizontal="center" vertical="center" shrinkToFit="1"/>
    </xf>
    <xf numFmtId="0" fontId="100" fillId="0" borderId="0" xfId="0" applyFont="1" applyAlignment="1">
      <alignment shrinkToFit="1"/>
    </xf>
    <xf numFmtId="199" fontId="96" fillId="0" borderId="8" xfId="0" applyNumberFormat="1" applyFont="1" applyBorder="1" applyAlignment="1">
      <alignment horizontal="right" vertical="center"/>
    </xf>
    <xf numFmtId="186" fontId="96" fillId="0" borderId="0" xfId="3" quotePrefix="1" applyNumberFormat="1" applyFont="1" applyBorder="1" applyAlignment="1">
      <alignment horizontal="right" vertical="center"/>
    </xf>
    <xf numFmtId="0" fontId="96" fillId="0" borderId="0" xfId="0" applyFont="1" applyBorder="1" applyAlignment="1">
      <alignment horizontal="right" vertical="center"/>
    </xf>
    <xf numFmtId="182" fontId="96" fillId="0" borderId="0" xfId="3" applyNumberFormat="1" applyFont="1" applyBorder="1" applyAlignment="1">
      <alignment horizontal="right" vertical="center"/>
    </xf>
    <xf numFmtId="3" fontId="96" fillId="0" borderId="0" xfId="3" applyNumberFormat="1" applyFont="1" applyBorder="1" applyAlignment="1">
      <alignment horizontal="right" vertical="center"/>
    </xf>
    <xf numFmtId="196" fontId="96" fillId="0" borderId="0" xfId="3" applyNumberFormat="1" applyFont="1" applyBorder="1" applyAlignment="1">
      <alignment horizontal="right" vertical="center"/>
    </xf>
    <xf numFmtId="3" fontId="96" fillId="0" borderId="5" xfId="3" quotePrefix="1" applyNumberFormat="1" applyFont="1" applyBorder="1" applyAlignment="1">
      <alignment horizontal="right" vertical="center"/>
    </xf>
    <xf numFmtId="186" fontId="96" fillId="0" borderId="8" xfId="3" quotePrefix="1" applyNumberFormat="1" applyFont="1" applyBorder="1" applyAlignment="1">
      <alignment horizontal="right" vertical="center"/>
    </xf>
    <xf numFmtId="186" fontId="96" fillId="0" borderId="0" xfId="17" applyNumberFormat="1" applyFont="1" applyBorder="1" applyAlignment="1">
      <alignment horizontal="right" vertical="center"/>
    </xf>
    <xf numFmtId="3" fontId="96" fillId="0" borderId="0" xfId="3" quotePrefix="1" applyNumberFormat="1" applyFont="1" applyBorder="1" applyAlignment="1">
      <alignment horizontal="right" vertical="center"/>
    </xf>
    <xf numFmtId="184" fontId="96" fillId="0" borderId="0" xfId="3" quotePrefix="1" applyNumberFormat="1" applyFont="1" applyBorder="1" applyAlignment="1">
      <alignment horizontal="right" vertical="center"/>
    </xf>
    <xf numFmtId="182" fontId="96" fillId="0" borderId="0" xfId="3" applyNumberFormat="1" applyFont="1" applyBorder="1" applyAlignment="1">
      <alignment horizontal="right" vertical="center" shrinkToFit="1"/>
    </xf>
    <xf numFmtId="41" fontId="96" fillId="0" borderId="0" xfId="0" applyNumberFormat="1" applyFont="1" applyBorder="1" applyAlignment="1">
      <alignment horizontal="right" vertical="center"/>
    </xf>
    <xf numFmtId="41" fontId="96" fillId="0" borderId="0" xfId="3" applyNumberFormat="1" applyFont="1" applyBorder="1" applyAlignment="1">
      <alignment horizontal="right" vertical="center"/>
    </xf>
    <xf numFmtId="1" fontId="96" fillId="0" borderId="0" xfId="13" quotePrefix="1" applyNumberFormat="1" applyFont="1" applyBorder="1" applyAlignment="1">
      <alignment horizontal="center" vertical="center"/>
    </xf>
    <xf numFmtId="0" fontId="96" fillId="0" borderId="5" xfId="12" applyFont="1" applyFill="1" applyBorder="1" applyAlignment="1">
      <alignment horizontal="center" vertical="center"/>
    </xf>
    <xf numFmtId="0" fontId="96" fillId="0" borderId="0" xfId="0" applyFont="1" applyBorder="1" applyAlignment="1">
      <alignment horizontal="center" vertical="center"/>
    </xf>
    <xf numFmtId="0" fontId="96" fillId="0" borderId="0" xfId="17" applyFont="1" applyAlignment="1">
      <alignment vertical="center"/>
    </xf>
    <xf numFmtId="183" fontId="96" fillId="0" borderId="0" xfId="17" applyNumberFormat="1" applyFont="1" applyAlignment="1">
      <alignment horizontal="center" vertical="center"/>
    </xf>
    <xf numFmtId="0" fontId="96" fillId="0" borderId="0" xfId="17" applyFont="1" applyAlignment="1">
      <alignment horizontal="center" vertical="center"/>
    </xf>
    <xf numFmtId="3" fontId="96" fillId="0" borderId="0" xfId="17" applyNumberFormat="1" applyFont="1" applyAlignment="1">
      <alignment horizontal="center" vertical="center"/>
    </xf>
    <xf numFmtId="3" fontId="96" fillId="0" borderId="0" xfId="17" applyNumberFormat="1" applyFont="1" applyBorder="1" applyAlignment="1">
      <alignment horizontal="center" vertical="center"/>
    </xf>
    <xf numFmtId="0" fontId="95" fillId="0" borderId="0" xfId="0" applyFont="1" applyAlignment="1">
      <alignment vertical="center"/>
    </xf>
    <xf numFmtId="0" fontId="96" fillId="0" borderId="0" xfId="17" applyFont="1"/>
    <xf numFmtId="183" fontId="96" fillId="0" borderId="0" xfId="17" applyNumberFormat="1" applyFont="1" applyAlignment="1">
      <alignment horizontal="center"/>
    </xf>
    <xf numFmtId="0" fontId="96" fillId="0" borderId="0" xfId="17" applyFont="1" applyAlignment="1">
      <alignment horizontal="center"/>
    </xf>
    <xf numFmtId="3" fontId="96" fillId="0" borderId="0" xfId="17" applyNumberFormat="1" applyFont="1" applyAlignment="1">
      <alignment horizontal="center"/>
    </xf>
    <xf numFmtId="3" fontId="96" fillId="0" borderId="0" xfId="17" applyNumberFormat="1" applyFont="1" applyBorder="1" applyAlignment="1">
      <alignment horizontal="center"/>
    </xf>
    <xf numFmtId="179" fontId="96" fillId="0" borderId="24" xfId="3" applyFont="1" applyBorder="1" applyAlignment="1">
      <alignment horizontal="left" vertical="center"/>
    </xf>
    <xf numFmtId="183" fontId="96" fillId="0" borderId="7" xfId="3" applyNumberFormat="1" applyFont="1" applyBorder="1" applyAlignment="1">
      <alignment horizontal="centerContinuous" vertical="center"/>
    </xf>
    <xf numFmtId="183" fontId="96" fillId="0" borderId="5" xfId="3" applyNumberFormat="1" applyFont="1" applyBorder="1" applyAlignment="1">
      <alignment horizontal="centerContinuous" vertical="center"/>
    </xf>
    <xf numFmtId="182" fontId="96" fillId="0" borderId="0" xfId="7" applyNumberFormat="1" applyFont="1" applyBorder="1" applyAlignment="1">
      <alignment horizontal="right" vertical="center"/>
    </xf>
    <xf numFmtId="187" fontId="96" fillId="0" borderId="0" xfId="3" quotePrefix="1" applyNumberFormat="1" applyFont="1" applyBorder="1" applyAlignment="1">
      <alignment horizontal="right" vertical="center"/>
    </xf>
    <xf numFmtId="191" fontId="96" fillId="0" borderId="0" xfId="3" applyNumberFormat="1" applyFont="1" applyBorder="1" applyAlignment="1">
      <alignment horizontal="right" vertical="center"/>
    </xf>
    <xf numFmtId="179" fontId="96" fillId="0" borderId="0" xfId="3" quotePrefix="1" applyFont="1" applyBorder="1" applyAlignment="1">
      <alignment horizontal="right" vertical="center"/>
    </xf>
    <xf numFmtId="182" fontId="96" fillId="0" borderId="0" xfId="3" quotePrefix="1" applyNumberFormat="1" applyFont="1" applyBorder="1" applyAlignment="1">
      <alignment horizontal="right" vertical="center"/>
    </xf>
    <xf numFmtId="193" fontId="96" fillId="0" borderId="0" xfId="3" applyNumberFormat="1" applyFont="1" applyBorder="1" applyAlignment="1">
      <alignment horizontal="right" vertical="center"/>
    </xf>
    <xf numFmtId="179" fontId="96" fillId="0" borderId="5" xfId="3" quotePrefix="1" applyFont="1" applyBorder="1" applyAlignment="1">
      <alignment horizontal="right" vertical="center"/>
    </xf>
    <xf numFmtId="0" fontId="95" fillId="0" borderId="0" xfId="0" applyFont="1" applyBorder="1"/>
    <xf numFmtId="0" fontId="96" fillId="0" borderId="5" xfId="12" applyFont="1" applyBorder="1" applyAlignment="1">
      <alignment horizontal="center" vertical="center"/>
    </xf>
    <xf numFmtId="0" fontId="101" fillId="0" borderId="0" xfId="0" applyFont="1" applyBorder="1"/>
    <xf numFmtId="0" fontId="96" fillId="0" borderId="0" xfId="17" applyFont="1" applyBorder="1" applyAlignment="1">
      <alignment vertical="center"/>
    </xf>
    <xf numFmtId="3" fontId="96" fillId="0" borderId="0" xfId="17" applyNumberFormat="1" applyFont="1" applyBorder="1" applyAlignment="1">
      <alignment horizontal="right" vertical="center"/>
    </xf>
    <xf numFmtId="1" fontId="96" fillId="0" borderId="0" xfId="13" applyNumberFormat="1" applyFont="1" applyBorder="1" applyAlignment="1">
      <alignment horizontal="right" vertical="center"/>
    </xf>
    <xf numFmtId="183" fontId="96" fillId="0" borderId="0" xfId="13" applyNumberFormat="1" applyFont="1" applyBorder="1" applyAlignment="1">
      <alignment vertical="center"/>
    </xf>
    <xf numFmtId="3" fontId="96" fillId="0" borderId="0" xfId="13" applyNumberFormat="1" applyFont="1" applyBorder="1" applyAlignment="1">
      <alignment vertical="center"/>
    </xf>
    <xf numFmtId="3" fontId="96" fillId="0" borderId="0" xfId="13" applyNumberFormat="1" applyFont="1" applyBorder="1" applyAlignment="1">
      <alignment horizontal="right" vertical="center"/>
    </xf>
    <xf numFmtId="183" fontId="93" fillId="0" borderId="0" xfId="17" applyNumberFormat="1" applyFont="1" applyAlignment="1">
      <alignment horizontal="centerContinuous"/>
    </xf>
    <xf numFmtId="3" fontId="93" fillId="0" borderId="0" xfId="17" applyNumberFormat="1" applyFont="1" applyBorder="1" applyAlignment="1">
      <alignment horizontal="centerContinuous" vertical="top"/>
    </xf>
    <xf numFmtId="0" fontId="95" fillId="0" borderId="0" xfId="0" applyFont="1" applyAlignment="1">
      <alignment horizontal="centerContinuous"/>
    </xf>
    <xf numFmtId="0" fontId="93" fillId="0" borderId="0" xfId="17" applyFont="1" applyAlignment="1">
      <alignment horizontal="centerContinuous"/>
    </xf>
    <xf numFmtId="3" fontId="93" fillId="0" borderId="0" xfId="17" applyNumberFormat="1" applyFont="1" applyAlignment="1">
      <alignment horizontal="centerContinuous"/>
    </xf>
    <xf numFmtId="3" fontId="93" fillId="0" borderId="0" xfId="17" applyNumberFormat="1" applyFont="1" applyBorder="1" applyAlignment="1">
      <alignment horizontal="centerContinuous"/>
    </xf>
    <xf numFmtId="183" fontId="94" fillId="0" borderId="21" xfId="3" applyNumberFormat="1" applyFont="1" applyBorder="1" applyAlignment="1">
      <alignment horizontal="centerContinuous" vertical="center"/>
    </xf>
    <xf numFmtId="179" fontId="94" fillId="0" borderId="2" xfId="3" applyFont="1" applyBorder="1" applyAlignment="1">
      <alignment horizontal="centerContinuous" vertical="center"/>
    </xf>
    <xf numFmtId="3" fontId="94" fillId="0" borderId="7" xfId="3" applyNumberFormat="1" applyFont="1" applyBorder="1" applyAlignment="1">
      <alignment horizontal="centerContinuous" vertical="center"/>
    </xf>
    <xf numFmtId="183" fontId="94" fillId="0" borderId="2" xfId="3" applyNumberFormat="1" applyFont="1" applyBorder="1" applyAlignment="1">
      <alignment horizontal="centerContinuous" vertical="center"/>
    </xf>
    <xf numFmtId="183" fontId="94" fillId="0" borderId="5" xfId="3" applyNumberFormat="1" applyFont="1" applyBorder="1" applyAlignment="1">
      <alignment horizontal="center" vertical="center"/>
    </xf>
    <xf numFmtId="183" fontId="94" fillId="0" borderId="16" xfId="3" applyNumberFormat="1" applyFont="1" applyBorder="1" applyAlignment="1">
      <alignment horizontal="center" vertical="center"/>
    </xf>
    <xf numFmtId="183" fontId="94" fillId="0" borderId="13" xfId="3" applyNumberFormat="1" applyFont="1" applyBorder="1" applyAlignment="1">
      <alignment horizontal="center" vertical="center"/>
    </xf>
    <xf numFmtId="194" fontId="94" fillId="0" borderId="0" xfId="3" applyNumberFormat="1" applyFont="1" applyBorder="1" applyAlignment="1">
      <alignment horizontal="right" vertical="center"/>
    </xf>
    <xf numFmtId="188" fontId="94" fillId="0" borderId="0" xfId="3" quotePrefix="1" applyNumberFormat="1" applyFont="1" applyBorder="1" applyAlignment="1">
      <alignment horizontal="right" vertical="center"/>
    </xf>
    <xf numFmtId="1" fontId="96" fillId="0" borderId="8" xfId="13" quotePrefix="1" applyNumberFormat="1" applyFont="1" applyBorder="1" applyAlignment="1">
      <alignment horizontal="center" vertical="center"/>
    </xf>
    <xf numFmtId="183" fontId="94" fillId="0" borderId="0" xfId="17" applyNumberFormat="1" applyFont="1" applyAlignment="1">
      <alignment horizontal="center" vertical="center"/>
    </xf>
    <xf numFmtId="0" fontId="94" fillId="0" borderId="0" xfId="17" applyFont="1" applyAlignment="1">
      <alignment horizontal="center" vertical="center"/>
    </xf>
    <xf numFmtId="3" fontId="94" fillId="0" borderId="0" xfId="17" applyNumberFormat="1" applyFont="1" applyAlignment="1">
      <alignment horizontal="center" vertical="center"/>
    </xf>
    <xf numFmtId="0" fontId="95" fillId="0" borderId="4" xfId="0" applyFont="1" applyBorder="1"/>
    <xf numFmtId="183" fontId="96" fillId="0" borderId="0" xfId="3" applyNumberFormat="1" applyFont="1" applyBorder="1" applyAlignment="1">
      <alignment horizontal="centerContinuous" vertical="center"/>
    </xf>
    <xf numFmtId="3" fontId="96" fillId="0" borderId="8" xfId="3" applyNumberFormat="1" applyFont="1" applyBorder="1" applyAlignment="1">
      <alignment horizontal="centerContinuous" vertical="center"/>
    </xf>
    <xf numFmtId="183" fontId="96" fillId="0" borderId="16" xfId="3" applyNumberFormat="1" applyFont="1" applyBorder="1" applyAlignment="1">
      <alignment horizontal="center" vertical="center"/>
    </xf>
    <xf numFmtId="183" fontId="96" fillId="0" borderId="13" xfId="3" applyNumberFormat="1" applyFont="1" applyBorder="1" applyAlignment="1">
      <alignment horizontal="center" vertical="center" shrinkToFit="1"/>
    </xf>
    <xf numFmtId="183" fontId="96" fillId="0" borderId="24" xfId="3" applyNumberFormat="1" applyFont="1" applyBorder="1" applyAlignment="1">
      <alignment horizontal="centerContinuous" vertical="center" shrinkToFit="1"/>
    </xf>
    <xf numFmtId="0" fontId="95" fillId="0" borderId="0" xfId="0" applyFont="1" applyAlignment="1">
      <alignment shrinkToFit="1"/>
    </xf>
    <xf numFmtId="1" fontId="96" fillId="0" borderId="5" xfId="13" quotePrefix="1" applyNumberFormat="1" applyFont="1" applyBorder="1" applyAlignment="1">
      <alignment horizontal="center" vertical="center"/>
    </xf>
    <xf numFmtId="186" fontId="96" fillId="0" borderId="0" xfId="13" quotePrefix="1" applyNumberFormat="1" applyFont="1" applyBorder="1" applyAlignment="1">
      <alignment horizontal="right" vertical="center"/>
    </xf>
    <xf numFmtId="186" fontId="96" fillId="0" borderId="0" xfId="3" applyNumberFormat="1" applyFont="1" applyBorder="1" applyAlignment="1">
      <alignment horizontal="right" vertical="center"/>
    </xf>
    <xf numFmtId="41" fontId="96" fillId="0" borderId="5" xfId="3" quotePrefix="1" applyNumberFormat="1" applyFont="1" applyBorder="1" applyAlignment="1">
      <alignment horizontal="right" vertical="center"/>
    </xf>
    <xf numFmtId="183" fontId="94" fillId="0" borderId="0" xfId="13" applyNumberFormat="1" applyFont="1" applyBorder="1" applyAlignment="1"/>
    <xf numFmtId="3" fontId="94" fillId="0" borderId="0" xfId="13" applyNumberFormat="1" applyFont="1" applyBorder="1" applyAlignment="1"/>
    <xf numFmtId="3" fontId="94" fillId="0" borderId="0" xfId="13" applyNumberFormat="1" applyFont="1" applyBorder="1" applyAlignment="1">
      <alignment horizontal="right"/>
    </xf>
    <xf numFmtId="0" fontId="95" fillId="0" borderId="0" xfId="0" applyFont="1" applyAlignment="1"/>
    <xf numFmtId="0" fontId="95" fillId="0" borderId="0" xfId="0" applyFont="1" applyBorder="1" applyAlignment="1">
      <alignment vertical="center"/>
    </xf>
    <xf numFmtId="1" fontId="94" fillId="0" borderId="0" xfId="3" applyNumberFormat="1" applyFont="1" applyBorder="1" applyAlignment="1">
      <alignment horizontal="centerContinuous" vertical="center"/>
    </xf>
    <xf numFmtId="183" fontId="94" fillId="0" borderId="0" xfId="3" applyNumberFormat="1" applyFont="1" applyBorder="1" applyAlignment="1">
      <alignment horizontal="centerContinuous" vertical="center"/>
    </xf>
    <xf numFmtId="3" fontId="94" fillId="0" borderId="5" xfId="3" applyNumberFormat="1" applyFont="1" applyBorder="1" applyAlignment="1">
      <alignment horizontal="centerContinuous" vertical="center"/>
    </xf>
    <xf numFmtId="3" fontId="94" fillId="0" borderId="22" xfId="3" applyNumberFormat="1" applyFont="1" applyBorder="1" applyAlignment="1">
      <alignment horizontal="centerContinuous" vertical="center"/>
    </xf>
    <xf numFmtId="1" fontId="93" fillId="0" borderId="0" xfId="13" applyNumberFormat="1" applyFont="1" applyBorder="1" applyAlignment="1"/>
    <xf numFmtId="193" fontId="94" fillId="0" borderId="0" xfId="3" applyNumberFormat="1" applyFont="1" applyBorder="1" applyAlignment="1">
      <alignment vertical="center"/>
    </xf>
    <xf numFmtId="193" fontId="94" fillId="0" borderId="0" xfId="3" quotePrefix="1" applyNumberFormat="1" applyFont="1" applyBorder="1" applyAlignment="1">
      <alignment vertical="center"/>
    </xf>
    <xf numFmtId="193" fontId="94" fillId="0" borderId="0" xfId="13" quotePrefix="1" applyNumberFormat="1" applyFont="1" applyBorder="1" applyAlignment="1">
      <alignment vertical="center"/>
    </xf>
    <xf numFmtId="179" fontId="94" fillId="0" borderId="0" xfId="13" applyNumberFormat="1" applyFont="1" applyBorder="1" applyAlignment="1">
      <alignment vertical="center"/>
    </xf>
    <xf numFmtId="179" fontId="94" fillId="0" borderId="5" xfId="13" applyNumberFormat="1" applyFont="1" applyBorder="1" applyAlignment="1">
      <alignment vertical="center"/>
    </xf>
    <xf numFmtId="1" fontId="94" fillId="0" borderId="5" xfId="13" quotePrefix="1" applyNumberFormat="1" applyFont="1" applyBorder="1" applyAlignment="1">
      <alignment horizontal="center" vertical="center"/>
    </xf>
    <xf numFmtId="193" fontId="94" fillId="0" borderId="8" xfId="13" applyNumberFormat="1" applyFont="1" applyBorder="1" applyAlignment="1">
      <alignment horizontal="right" vertical="center"/>
    </xf>
    <xf numFmtId="193" fontId="94" fillId="0" borderId="0" xfId="3" applyNumberFormat="1" applyFont="1" applyBorder="1" applyAlignment="1">
      <alignment horizontal="right" vertical="center"/>
    </xf>
    <xf numFmtId="1" fontId="94" fillId="0" borderId="0" xfId="13" quotePrefix="1" applyNumberFormat="1" applyFont="1" applyBorder="1" applyAlignment="1">
      <alignment horizontal="center" vertical="center"/>
    </xf>
    <xf numFmtId="190" fontId="94" fillId="0" borderId="0" xfId="13" applyNumberFormat="1" applyFont="1" applyBorder="1" applyAlignment="1">
      <alignment vertical="center"/>
    </xf>
    <xf numFmtId="41" fontId="94" fillId="0" borderId="0" xfId="13" applyNumberFormat="1" applyFont="1" applyBorder="1" applyAlignment="1">
      <alignment vertical="center"/>
    </xf>
    <xf numFmtId="1" fontId="94" fillId="0" borderId="0" xfId="13" applyNumberFormat="1" applyFont="1" applyBorder="1" applyAlignment="1">
      <alignment horizontal="right" vertical="center"/>
    </xf>
    <xf numFmtId="183" fontId="94" fillId="0" borderId="0" xfId="13" applyNumberFormat="1" applyFont="1" applyBorder="1" applyAlignment="1">
      <alignment vertical="center"/>
    </xf>
    <xf numFmtId="3" fontId="94" fillId="0" borderId="0" xfId="13" applyNumberFormat="1" applyFont="1" applyBorder="1" applyAlignment="1">
      <alignment vertical="center"/>
    </xf>
    <xf numFmtId="3" fontId="94" fillId="0" borderId="0" xfId="13" applyNumberFormat="1" applyFont="1" applyBorder="1" applyAlignment="1">
      <alignment horizontal="right" vertical="center"/>
    </xf>
    <xf numFmtId="3" fontId="94" fillId="0" borderId="0" xfId="13" applyNumberFormat="1" applyFont="1" applyBorder="1" applyAlignment="1">
      <alignment horizontal="left" vertical="center"/>
    </xf>
    <xf numFmtId="3" fontId="96" fillId="0" borderId="0" xfId="13" applyNumberFormat="1" applyFont="1" applyBorder="1"/>
    <xf numFmtId="0" fontId="93" fillId="0" borderId="0" xfId="8" applyFont="1" applyBorder="1" applyAlignment="1">
      <alignment horizontal="centerContinuous" vertical="top"/>
    </xf>
    <xf numFmtId="0" fontId="93" fillId="0" borderId="0" xfId="8" applyFont="1" applyBorder="1" applyAlignment="1">
      <alignment vertical="top"/>
    </xf>
    <xf numFmtId="0" fontId="97" fillId="0" borderId="4" xfId="8" applyFont="1" applyBorder="1"/>
    <xf numFmtId="0" fontId="97" fillId="0" borderId="0" xfId="8" applyFont="1" applyBorder="1"/>
    <xf numFmtId="179" fontId="94" fillId="0" borderId="5" xfId="3" applyFont="1" applyBorder="1" applyAlignment="1">
      <alignment horizontal="centerContinuous" vertical="center"/>
    </xf>
    <xf numFmtId="179" fontId="94" fillId="0" borderId="0" xfId="3" applyFont="1" applyBorder="1" applyAlignment="1">
      <alignment horizontal="centerContinuous" vertical="center"/>
    </xf>
    <xf numFmtId="179" fontId="94" fillId="0" borderId="23" xfId="3" applyFont="1" applyBorder="1" applyAlignment="1">
      <alignment horizontal="centerContinuous" vertical="center"/>
    </xf>
    <xf numFmtId="179" fontId="94" fillId="0" borderId="8" xfId="3" applyFont="1" applyBorder="1" applyAlignment="1">
      <alignment horizontal="centerContinuous" vertical="center"/>
    </xf>
    <xf numFmtId="179" fontId="94" fillId="0" borderId="0" xfId="3" applyFont="1" applyBorder="1" applyAlignment="1">
      <alignment horizontal="center"/>
    </xf>
    <xf numFmtId="179" fontId="94" fillId="0" borderId="0" xfId="3" applyFont="1" applyAlignment="1">
      <alignment horizontal="center"/>
    </xf>
    <xf numFmtId="0" fontId="94" fillId="0" borderId="5" xfId="0" applyFont="1" applyBorder="1" applyAlignment="1">
      <alignment horizontal="center" vertical="center"/>
    </xf>
    <xf numFmtId="183" fontId="94" fillId="0" borderId="5" xfId="3" applyNumberFormat="1" applyFont="1" applyBorder="1" applyAlignment="1">
      <alignment horizontal="centerContinuous" vertical="center"/>
    </xf>
    <xf numFmtId="183" fontId="94" fillId="0" borderId="24" xfId="3" applyNumberFormat="1" applyFont="1" applyBorder="1" applyAlignment="1">
      <alignment horizontal="centerContinuous" vertical="center" shrinkToFit="1"/>
    </xf>
    <xf numFmtId="0" fontId="94" fillId="0" borderId="13" xfId="0" applyFont="1" applyBorder="1" applyAlignment="1">
      <alignment horizontal="centerContinuous" vertical="center" shrinkToFit="1"/>
    </xf>
    <xf numFmtId="179" fontId="94" fillId="0" borderId="0" xfId="3" applyFont="1" applyBorder="1" applyAlignment="1">
      <alignment horizontal="center" shrinkToFit="1"/>
    </xf>
    <xf numFmtId="193" fontId="94" fillId="0" borderId="0" xfId="0" applyNumberFormat="1" applyFont="1" applyBorder="1" applyAlignment="1">
      <alignment vertical="center"/>
    </xf>
    <xf numFmtId="193" fontId="94" fillId="0" borderId="0" xfId="8" applyNumberFormat="1" applyFont="1" applyBorder="1" applyAlignment="1">
      <alignment vertical="center"/>
    </xf>
    <xf numFmtId="193" fontId="94" fillId="0" borderId="5" xfId="3" quotePrefix="1" applyNumberFormat="1" applyFont="1" applyBorder="1" applyAlignment="1">
      <alignment vertical="center"/>
    </xf>
    <xf numFmtId="3" fontId="94" fillId="0" borderId="0" xfId="8" applyNumberFormat="1" applyFont="1" applyBorder="1" applyAlignment="1">
      <alignment horizontal="right" vertical="center"/>
    </xf>
    <xf numFmtId="1" fontId="94" fillId="0" borderId="0" xfId="8" quotePrefix="1" applyNumberFormat="1" applyFont="1" applyBorder="1" applyAlignment="1">
      <alignment horizontal="center" vertical="center"/>
    </xf>
    <xf numFmtId="1" fontId="94" fillId="0" borderId="5" xfId="8" quotePrefix="1" applyNumberFormat="1" applyFont="1" applyBorder="1" applyAlignment="1">
      <alignment horizontal="center" vertical="center"/>
    </xf>
    <xf numFmtId="41" fontId="94" fillId="0" borderId="0" xfId="8" applyNumberFormat="1" applyFont="1" applyBorder="1" applyAlignment="1">
      <alignment vertical="center"/>
    </xf>
    <xf numFmtId="41" fontId="94" fillId="0" borderId="0" xfId="3" quotePrefix="1" applyNumberFormat="1" applyFont="1" applyBorder="1" applyAlignment="1">
      <alignment vertical="center"/>
    </xf>
    <xf numFmtId="3" fontId="94" fillId="0" borderId="0" xfId="8" applyNumberFormat="1" applyFont="1" applyBorder="1" applyAlignment="1"/>
    <xf numFmtId="0" fontId="94" fillId="0" borderId="0" xfId="8" applyFont="1" applyBorder="1" applyAlignment="1"/>
    <xf numFmtId="0" fontId="96" fillId="0" borderId="0" xfId="8" applyFont="1"/>
    <xf numFmtId="3" fontId="96" fillId="0" borderId="0" xfId="0" applyNumberFormat="1" applyFont="1"/>
    <xf numFmtId="3" fontId="96" fillId="0" borderId="0" xfId="8" applyNumberFormat="1" applyFont="1" applyBorder="1"/>
    <xf numFmtId="0" fontId="96" fillId="0" borderId="0" xfId="8" applyFont="1" applyBorder="1"/>
    <xf numFmtId="0" fontId="94" fillId="0" borderId="8" xfId="0" applyFont="1" applyBorder="1" applyAlignment="1">
      <alignment horizontal="centerContinuous" vertical="center"/>
    </xf>
    <xf numFmtId="0" fontId="94" fillId="0" borderId="0" xfId="18" applyFont="1" applyBorder="1" applyAlignment="1">
      <alignment horizontal="left" vertical="center"/>
    </xf>
    <xf numFmtId="0" fontId="96" fillId="0" borderId="0" xfId="8" applyFont="1" applyBorder="1" applyAlignment="1">
      <alignment horizontal="centerContinuous" vertical="top"/>
    </xf>
    <xf numFmtId="0" fontId="97" fillId="0" borderId="0" xfId="8" applyFont="1" applyBorder="1" applyAlignment="1"/>
    <xf numFmtId="0" fontId="94" fillId="0" borderId="0" xfId="8" applyFont="1" applyBorder="1" applyAlignment="1">
      <alignment horizontal="right"/>
    </xf>
    <xf numFmtId="0" fontId="99" fillId="0" borderId="0" xfId="8" applyFont="1" applyBorder="1"/>
    <xf numFmtId="179" fontId="96" fillId="0" borderId="23" xfId="3" applyFont="1" applyBorder="1" applyAlignment="1">
      <alignment horizontal="center" vertical="center"/>
    </xf>
    <xf numFmtId="179" fontId="96" fillId="0" borderId="19" xfId="3" applyFont="1" applyBorder="1" applyAlignment="1">
      <alignment horizontal="centerContinuous" vertical="center"/>
    </xf>
    <xf numFmtId="179" fontId="96" fillId="0" borderId="18" xfId="3" applyFont="1" applyBorder="1" applyAlignment="1">
      <alignment horizontal="centerContinuous" vertical="center"/>
    </xf>
    <xf numFmtId="179" fontId="96" fillId="0" borderId="17" xfId="3" applyFont="1" applyBorder="1" applyAlignment="1">
      <alignment horizontal="centerContinuous" vertical="center"/>
    </xf>
    <xf numFmtId="179" fontId="96" fillId="0" borderId="20" xfId="3" applyFont="1" applyBorder="1" applyAlignment="1">
      <alignment horizontal="center" vertical="center"/>
    </xf>
    <xf numFmtId="179" fontId="96" fillId="0" borderId="8" xfId="3" applyFont="1" applyBorder="1" applyAlignment="1">
      <alignment horizontal="center" vertical="center" shrinkToFit="1"/>
    </xf>
    <xf numFmtId="179" fontId="96" fillId="0" borderId="8" xfId="3" applyFont="1" applyBorder="1" applyAlignment="1">
      <alignment horizontal="center" vertical="center"/>
    </xf>
    <xf numFmtId="179" fontId="96" fillId="0" borderId="36" xfId="3" applyFont="1" applyBorder="1" applyAlignment="1">
      <alignment vertical="center" shrinkToFit="1"/>
    </xf>
    <xf numFmtId="179" fontId="96" fillId="0" borderId="37" xfId="3" applyFont="1" applyBorder="1" applyAlignment="1">
      <alignment horizontal="center" vertical="center" shrinkToFit="1"/>
    </xf>
    <xf numFmtId="179" fontId="96" fillId="0" borderId="13" xfId="3" applyFont="1" applyBorder="1" applyAlignment="1">
      <alignment horizontal="center" vertical="center" shrinkToFit="1"/>
    </xf>
    <xf numFmtId="179" fontId="96" fillId="0" borderId="13" xfId="3" applyFont="1" applyBorder="1" applyAlignment="1">
      <alignment vertical="center" shrinkToFit="1"/>
    </xf>
    <xf numFmtId="179" fontId="96" fillId="0" borderId="35" xfId="3" applyFont="1" applyBorder="1" applyAlignment="1">
      <alignment vertical="center" shrinkToFit="1"/>
    </xf>
    <xf numFmtId="179" fontId="96" fillId="0" borderId="0" xfId="3" applyFont="1" applyBorder="1" applyAlignment="1">
      <alignment vertical="center" shrinkToFit="1"/>
    </xf>
    <xf numFmtId="0" fontId="94" fillId="0" borderId="5" xfId="8" quotePrefix="1" applyNumberFormat="1" applyFont="1" applyBorder="1" applyAlignment="1">
      <alignment horizontal="center" vertical="center" shrinkToFit="1"/>
    </xf>
    <xf numFmtId="3" fontId="94" fillId="0" borderId="8" xfId="8" quotePrefix="1" applyNumberFormat="1" applyFont="1" applyBorder="1" applyAlignment="1">
      <alignment horizontal="right" vertical="center"/>
    </xf>
    <xf numFmtId="179" fontId="94" fillId="0" borderId="0" xfId="3" quotePrefix="1" applyFont="1" applyBorder="1" applyAlignment="1">
      <alignment horizontal="right" vertical="center" shrinkToFit="1"/>
    </xf>
    <xf numFmtId="179" fontId="94" fillId="0" borderId="0" xfId="3" applyFont="1" applyBorder="1" applyAlignment="1">
      <alignment horizontal="right" vertical="center" shrinkToFit="1"/>
    </xf>
    <xf numFmtId="3" fontId="94" fillId="0" borderId="0" xfId="8" applyNumberFormat="1" applyFont="1" applyBorder="1" applyAlignment="1">
      <alignment horizontal="right" shrinkToFit="1"/>
    </xf>
    <xf numFmtId="3" fontId="94" fillId="0" borderId="0" xfId="8" quotePrefix="1" applyNumberFormat="1" applyFont="1" applyBorder="1" applyAlignment="1">
      <alignment horizontal="right" vertical="center" shrinkToFit="1"/>
    </xf>
    <xf numFmtId="0" fontId="94" fillId="0" borderId="0" xfId="8" applyFont="1" applyBorder="1" applyAlignment="1">
      <alignment vertical="center"/>
    </xf>
    <xf numFmtId="0" fontId="94" fillId="0" borderId="0" xfId="8" applyFont="1" applyBorder="1" applyAlignment="1">
      <alignment vertical="center" shrinkToFit="1"/>
    </xf>
    <xf numFmtId="3" fontId="97" fillId="0" borderId="0" xfId="8" applyNumberFormat="1" applyFont="1" applyBorder="1" applyAlignment="1">
      <alignment horizontal="right" shrinkToFit="1"/>
    </xf>
    <xf numFmtId="3" fontId="94" fillId="0" borderId="0" xfId="8" applyNumberFormat="1" applyFont="1" applyFill="1" applyBorder="1" applyAlignment="1"/>
    <xf numFmtId="0" fontId="96" fillId="0" borderId="0" xfId="8" applyFont="1" applyBorder="1" applyAlignment="1">
      <alignment vertical="center"/>
    </xf>
    <xf numFmtId="0" fontId="96" fillId="0" borderId="0" xfId="8" applyFont="1" applyAlignment="1">
      <alignment vertical="center"/>
    </xf>
    <xf numFmtId="0" fontId="96" fillId="0" borderId="0" xfId="8" applyFont="1" applyAlignment="1">
      <alignment vertical="center" shrinkToFit="1"/>
    </xf>
    <xf numFmtId="0" fontId="96" fillId="0" borderId="0" xfId="8" applyFont="1" applyAlignment="1">
      <alignment shrinkToFit="1"/>
    </xf>
    <xf numFmtId="3" fontId="93" fillId="0" borderId="0" xfId="8" applyNumberFormat="1" applyFont="1" applyBorder="1" applyAlignment="1">
      <alignment horizontal="centerContinuous" vertical="top"/>
    </xf>
    <xf numFmtId="3" fontId="95" fillId="0" borderId="0" xfId="0" applyNumberFormat="1" applyFont="1" applyAlignment="1">
      <alignment horizontal="centerContinuous" vertical="top"/>
    </xf>
    <xf numFmtId="0" fontId="94" fillId="0" borderId="4" xfId="8" applyFont="1" applyBorder="1" applyAlignment="1"/>
    <xf numFmtId="0" fontId="94" fillId="0" borderId="4" xfId="0" applyFont="1" applyBorder="1"/>
    <xf numFmtId="0" fontId="93" fillId="0" borderId="4" xfId="8" applyFont="1" applyBorder="1" applyAlignment="1">
      <alignment horizontal="centerContinuous" vertical="top"/>
    </xf>
    <xf numFmtId="0" fontId="97" fillId="0" borderId="4" xfId="8" applyFont="1" applyBorder="1" applyAlignment="1">
      <alignment horizontal="centerContinuous"/>
    </xf>
    <xf numFmtId="3" fontId="97" fillId="0" borderId="4" xfId="8" applyNumberFormat="1" applyFont="1" applyBorder="1" applyAlignment="1">
      <alignment horizontal="centerContinuous"/>
    </xf>
    <xf numFmtId="3" fontId="94" fillId="0" borderId="4" xfId="0" applyNumberFormat="1" applyFont="1" applyBorder="1" applyAlignment="1">
      <alignment horizontal="centerContinuous"/>
    </xf>
    <xf numFmtId="0" fontId="94" fillId="0" borderId="4" xfId="8" applyFont="1" applyBorder="1" applyAlignment="1">
      <alignment horizontal="right"/>
    </xf>
    <xf numFmtId="3" fontId="94" fillId="0" borderId="4" xfId="8" applyNumberFormat="1" applyFont="1" applyBorder="1" applyAlignment="1"/>
    <xf numFmtId="3" fontId="97" fillId="0" borderId="4" xfId="8" applyNumberFormat="1" applyFont="1" applyBorder="1"/>
    <xf numFmtId="179" fontId="94" fillId="0" borderId="22" xfId="3" applyFont="1" applyBorder="1" applyAlignment="1">
      <alignment horizontal="centerContinuous" vertical="center"/>
    </xf>
    <xf numFmtId="3" fontId="94" fillId="0" borderId="23" xfId="3" applyNumberFormat="1" applyFont="1" applyBorder="1" applyAlignment="1">
      <alignment horizontal="centerContinuous" vertical="center"/>
    </xf>
    <xf numFmtId="179" fontId="94" fillId="0" borderId="15" xfId="3" applyFont="1" applyBorder="1" applyAlignment="1">
      <alignment horizontal="centerContinuous" vertical="center"/>
    </xf>
    <xf numFmtId="3" fontId="94" fillId="0" borderId="15" xfId="3" applyNumberFormat="1" applyFont="1" applyBorder="1" applyAlignment="1">
      <alignment horizontal="centerContinuous" vertical="center"/>
    </xf>
    <xf numFmtId="0" fontId="94" fillId="0" borderId="13" xfId="0" applyFont="1" applyBorder="1" applyAlignment="1">
      <alignment horizontal="centerContinuous" vertical="center"/>
    </xf>
    <xf numFmtId="179" fontId="94" fillId="0" borderId="9" xfId="3" applyFont="1" applyBorder="1" applyAlignment="1">
      <alignment horizontal="centerContinuous" vertical="center"/>
    </xf>
    <xf numFmtId="179" fontId="94" fillId="0" borderId="9" xfId="3" applyFont="1" applyBorder="1" applyAlignment="1">
      <alignment horizontal="center" vertical="center"/>
    </xf>
    <xf numFmtId="3" fontId="94" fillId="0" borderId="9" xfId="0" applyNumberFormat="1" applyFont="1" applyBorder="1" applyAlignment="1">
      <alignment horizontal="centerContinuous" vertical="center"/>
    </xf>
    <xf numFmtId="179" fontId="94" fillId="0" borderId="9" xfId="3" applyFont="1" applyBorder="1" applyAlignment="1">
      <alignment vertical="center"/>
    </xf>
    <xf numFmtId="0" fontId="94" fillId="0" borderId="0" xfId="0" applyFont="1" applyBorder="1" applyAlignment="1">
      <alignment horizontal="centerContinuous" vertical="center"/>
    </xf>
    <xf numFmtId="0" fontId="94" fillId="0" borderId="11" xfId="0" applyFont="1" applyBorder="1" applyAlignment="1">
      <alignment vertical="center"/>
    </xf>
    <xf numFmtId="0" fontId="94" fillId="0" borderId="10" xfId="0" applyFont="1" applyBorder="1" applyAlignment="1">
      <alignment horizontal="center" vertical="center"/>
    </xf>
    <xf numFmtId="179" fontId="94" fillId="0" borderId="10" xfId="3" applyFont="1" applyBorder="1" applyAlignment="1">
      <alignment vertical="center"/>
    </xf>
    <xf numFmtId="0" fontId="94" fillId="0" borderId="13" xfId="0" applyFont="1" applyBorder="1" applyAlignment="1">
      <alignment horizontal="center" vertical="center" shrinkToFit="1"/>
    </xf>
    <xf numFmtId="3" fontId="94" fillId="0" borderId="13" xfId="0" applyNumberFormat="1" applyFont="1" applyBorder="1" applyAlignment="1">
      <alignment horizontal="center" vertical="center" shrinkToFit="1"/>
    </xf>
    <xf numFmtId="0" fontId="96" fillId="0" borderId="13" xfId="0" applyFont="1" applyBorder="1" applyAlignment="1">
      <alignment horizontal="center" vertical="center" shrinkToFit="1"/>
    </xf>
    <xf numFmtId="0" fontId="94" fillId="0" borderId="13" xfId="3" applyNumberFormat="1" applyFont="1" applyBorder="1" applyAlignment="1">
      <alignment horizontal="center" vertical="center" shrinkToFit="1"/>
    </xf>
    <xf numFmtId="0" fontId="94" fillId="0" borderId="5" xfId="8" applyNumberFormat="1" applyFont="1" applyBorder="1" applyAlignment="1">
      <alignment horizontal="center" vertical="center"/>
    </xf>
    <xf numFmtId="0" fontId="94" fillId="0" borderId="8" xfId="8" applyNumberFormat="1" applyFont="1" applyBorder="1" applyAlignment="1">
      <alignment horizontal="center" vertical="center"/>
    </xf>
    <xf numFmtId="0" fontId="94" fillId="0" borderId="0" xfId="0" applyFont="1" applyAlignment="1">
      <alignment vertical="center"/>
    </xf>
    <xf numFmtId="3" fontId="94" fillId="0" borderId="0" xfId="8" applyNumberFormat="1" applyFont="1" applyBorder="1" applyAlignment="1">
      <alignment vertical="center"/>
    </xf>
    <xf numFmtId="3" fontId="94" fillId="0" borderId="0" xfId="0" applyNumberFormat="1" applyFont="1" applyAlignment="1">
      <alignment vertical="center"/>
    </xf>
    <xf numFmtId="0" fontId="94" fillId="0" borderId="0" xfId="8" applyFont="1" applyAlignment="1">
      <alignment vertical="center"/>
    </xf>
    <xf numFmtId="0" fontId="94" fillId="0" borderId="0" xfId="8" applyFont="1" applyAlignment="1">
      <alignment horizontal="center" vertical="center"/>
    </xf>
    <xf numFmtId="3" fontId="94" fillId="0" borderId="0" xfId="8" applyNumberFormat="1" applyFont="1" applyAlignment="1">
      <alignment vertical="center"/>
    </xf>
    <xf numFmtId="3" fontId="96" fillId="0" borderId="0" xfId="8" applyNumberFormat="1" applyFont="1" applyBorder="1" applyAlignment="1">
      <alignment vertical="center"/>
    </xf>
    <xf numFmtId="3" fontId="95" fillId="0" borderId="0" xfId="0" applyNumberFormat="1" applyFont="1" applyAlignment="1">
      <alignment vertical="center"/>
    </xf>
    <xf numFmtId="3" fontId="96" fillId="0" borderId="0" xfId="8" applyNumberFormat="1" applyFont="1" applyAlignment="1">
      <alignment vertical="center"/>
    </xf>
    <xf numFmtId="3" fontId="93" fillId="0" borderId="0" xfId="8" applyNumberFormat="1" applyFont="1" applyBorder="1" applyAlignment="1">
      <alignment horizontal="right"/>
    </xf>
    <xf numFmtId="3" fontId="100" fillId="0" borderId="0" xfId="8" applyNumberFormat="1" applyFont="1" applyBorder="1" applyAlignment="1">
      <alignment horizontal="left"/>
    </xf>
    <xf numFmtId="186" fontId="103" fillId="0" borderId="0" xfId="0" applyNumberFormat="1" applyFont="1" applyBorder="1" applyAlignment="1">
      <alignment horizontal="left"/>
    </xf>
    <xf numFmtId="3" fontId="103" fillId="0" borderId="0" xfId="8" applyNumberFormat="1" applyFont="1" applyBorder="1" applyAlignment="1">
      <alignment horizontal="right"/>
    </xf>
    <xf numFmtId="3" fontId="100" fillId="0" borderId="0" xfId="0" applyNumberFormat="1" applyFont="1" applyBorder="1" applyAlignment="1">
      <alignment horizontal="right"/>
    </xf>
    <xf numFmtId="3" fontId="100" fillId="0" borderId="0" xfId="8" applyNumberFormat="1" applyFont="1" applyBorder="1" applyAlignment="1">
      <alignment horizontal="right"/>
    </xf>
    <xf numFmtId="3" fontId="96" fillId="0" borderId="42" xfId="0" applyNumberFormat="1" applyFont="1" applyBorder="1" applyAlignment="1">
      <alignment horizontal="center" vertical="center" shrinkToFit="1"/>
    </xf>
    <xf numFmtId="3" fontId="96" fillId="0" borderId="43" xfId="0" applyNumberFormat="1" applyFont="1" applyBorder="1" applyAlignment="1">
      <alignment horizontal="center" vertical="center" shrinkToFit="1"/>
    </xf>
    <xf numFmtId="3" fontId="96" fillId="0" borderId="43" xfId="0" applyNumberFormat="1" applyFont="1" applyFill="1" applyBorder="1" applyAlignment="1">
      <alignment horizontal="center" vertical="center" shrinkToFit="1"/>
    </xf>
    <xf numFmtId="3" fontId="96" fillId="0" borderId="42" xfId="8" applyNumberFormat="1" applyFont="1" applyBorder="1" applyAlignment="1">
      <alignment horizontal="center" vertical="center" shrinkToFit="1"/>
    </xf>
    <xf numFmtId="3" fontId="96" fillId="0" borderId="44" xfId="0" applyNumberFormat="1" applyFont="1" applyBorder="1" applyAlignment="1">
      <alignment horizontal="center" vertical="center" shrinkToFit="1"/>
    </xf>
    <xf numFmtId="3" fontId="96" fillId="0" borderId="44" xfId="0" applyNumberFormat="1" applyFont="1" applyFill="1" applyBorder="1" applyAlignment="1">
      <alignment horizontal="center" vertical="center" shrinkToFit="1"/>
    </xf>
    <xf numFmtId="3" fontId="96" fillId="0" borderId="45" xfId="8" applyNumberFormat="1" applyFont="1" applyBorder="1" applyAlignment="1">
      <alignment horizontal="center" vertical="center" shrinkToFit="1"/>
    </xf>
    <xf numFmtId="3" fontId="96" fillId="0" borderId="0" xfId="0" applyNumberFormat="1" applyFont="1" applyBorder="1" applyAlignment="1">
      <alignment horizontal="center" vertical="center" shrinkToFit="1"/>
    </xf>
    <xf numFmtId="3" fontId="96" fillId="0" borderId="16" xfId="0" applyNumberFormat="1" applyFont="1" applyBorder="1" applyAlignment="1">
      <alignment horizontal="center" vertical="center"/>
    </xf>
    <xf numFmtId="3" fontId="96" fillId="0" borderId="8" xfId="0" applyNumberFormat="1" applyFont="1" applyBorder="1" applyAlignment="1">
      <alignment horizontal="center" vertical="center"/>
    </xf>
    <xf numFmtId="3" fontId="96" fillId="0" borderId="8" xfId="0" applyNumberFormat="1" applyFont="1" applyFill="1" applyBorder="1" applyAlignment="1">
      <alignment horizontal="center" vertical="center"/>
    </xf>
    <xf numFmtId="3" fontId="96" fillId="0" borderId="0" xfId="0" applyNumberFormat="1" applyFont="1" applyBorder="1" applyAlignment="1">
      <alignment horizontal="center" vertical="center"/>
    </xf>
    <xf numFmtId="3" fontId="96" fillId="0" borderId="0" xfId="0" applyNumberFormat="1" applyFont="1" applyFill="1" applyBorder="1" applyAlignment="1">
      <alignment horizontal="center" vertical="center"/>
    </xf>
    <xf numFmtId="3" fontId="96" fillId="0" borderId="0" xfId="0" applyNumberFormat="1" applyFont="1" applyBorder="1" applyAlignment="1">
      <alignment horizontal="center" vertical="top" shrinkToFit="1"/>
    </xf>
    <xf numFmtId="3" fontId="96" fillId="0" borderId="5" xfId="0" applyNumberFormat="1" applyFont="1" applyBorder="1" applyAlignment="1">
      <alignment horizontal="center" vertical="center"/>
    </xf>
    <xf numFmtId="3" fontId="96" fillId="0" borderId="13" xfId="0" applyNumberFormat="1" applyFont="1" applyBorder="1" applyAlignment="1">
      <alignment horizontal="center" vertical="center"/>
    </xf>
    <xf numFmtId="3" fontId="96" fillId="0" borderId="40" xfId="0" applyNumberFormat="1" applyFont="1" applyBorder="1" applyAlignment="1">
      <alignment horizontal="center" vertical="top" shrinkToFit="1"/>
    </xf>
    <xf numFmtId="3" fontId="96" fillId="0" borderId="40" xfId="0" applyNumberFormat="1" applyFont="1" applyFill="1" applyBorder="1" applyAlignment="1">
      <alignment horizontal="center" vertical="top" shrinkToFit="1"/>
    </xf>
    <xf numFmtId="3" fontId="96" fillId="0" borderId="41" xfId="0" applyNumberFormat="1" applyFont="1" applyBorder="1" applyAlignment="1">
      <alignment horizontal="center" vertical="center"/>
    </xf>
    <xf numFmtId="3" fontId="96" fillId="0" borderId="13" xfId="0" applyNumberFormat="1" applyFont="1" applyBorder="1" applyAlignment="1">
      <alignment horizontal="center" vertical="top" shrinkToFit="1"/>
    </xf>
    <xf numFmtId="3" fontId="96" fillId="0" borderId="41" xfId="0" applyNumberFormat="1" applyFont="1" applyBorder="1" applyAlignment="1">
      <alignment horizontal="center" vertical="top" shrinkToFit="1"/>
    </xf>
    <xf numFmtId="3" fontId="96" fillId="0" borderId="41" xfId="0" applyNumberFormat="1" applyFont="1" applyFill="1" applyBorder="1" applyAlignment="1">
      <alignment horizontal="center" vertical="top" shrinkToFit="1"/>
    </xf>
    <xf numFmtId="3" fontId="96" fillId="0" borderId="41" xfId="0" applyNumberFormat="1" applyFont="1" applyBorder="1" applyAlignment="1">
      <alignment horizontal="center" vertical="center" shrinkToFit="1"/>
    </xf>
    <xf numFmtId="3" fontId="96" fillId="0" borderId="36" xfId="0" applyNumberFormat="1" applyFont="1" applyBorder="1" applyAlignment="1">
      <alignment horizontal="center" vertical="center"/>
    </xf>
    <xf numFmtId="0" fontId="96" fillId="0" borderId="0" xfId="8" applyFont="1" applyBorder="1" applyAlignment="1">
      <alignment horizontal="center" vertical="center"/>
    </xf>
    <xf numFmtId="0" fontId="96" fillId="0" borderId="0" xfId="0" applyFont="1" applyAlignment="1">
      <alignment vertical="center"/>
    </xf>
    <xf numFmtId="0" fontId="94" fillId="0" borderId="5" xfId="8" quotePrefix="1" applyNumberFormat="1" applyFont="1" applyFill="1" applyBorder="1" applyAlignment="1">
      <alignment horizontal="center" vertical="center"/>
    </xf>
    <xf numFmtId="179" fontId="94" fillId="0" borderId="0" xfId="3" applyFont="1" applyFill="1" applyBorder="1" applyAlignment="1">
      <alignment horizontal="right" vertical="center"/>
    </xf>
    <xf numFmtId="0" fontId="94" fillId="0" borderId="8" xfId="8" quotePrefix="1" applyNumberFormat="1" applyFont="1" applyFill="1" applyBorder="1" applyAlignment="1">
      <alignment horizontal="center" vertical="center"/>
    </xf>
    <xf numFmtId="0" fontId="96" fillId="0" borderId="0" xfId="8" applyFont="1" applyFill="1" applyBorder="1" applyAlignment="1">
      <alignment vertical="center"/>
    </xf>
    <xf numFmtId="0" fontId="94" fillId="0" borderId="0" xfId="8" applyFont="1" applyFill="1" applyBorder="1" applyAlignment="1">
      <alignment horizontal="right" vertical="center"/>
    </xf>
    <xf numFmtId="0" fontId="99" fillId="0" borderId="0" xfId="14" applyFont="1" applyFill="1" applyBorder="1"/>
    <xf numFmtId="1" fontId="99" fillId="0" borderId="0" xfId="11" applyNumberFormat="1" applyFont="1" applyFill="1" applyBorder="1"/>
    <xf numFmtId="1" fontId="99" fillId="0" borderId="0" xfId="11" applyNumberFormat="1" applyFont="1" applyFill="1" applyBorder="1" applyAlignment="1">
      <alignment vertical="center"/>
    </xf>
    <xf numFmtId="1" fontId="99" fillId="0" borderId="0" xfId="10" applyNumberFormat="1" applyFont="1" applyFill="1" applyBorder="1"/>
    <xf numFmtId="1" fontId="96" fillId="0" borderId="0" xfId="13" applyNumberFormat="1" applyFont="1" applyFill="1" applyBorder="1"/>
    <xf numFmtId="0" fontId="99" fillId="0" borderId="0" xfId="0" applyFont="1" applyFill="1" applyBorder="1" applyAlignment="1">
      <alignment horizontal="center" vertical="center"/>
    </xf>
    <xf numFmtId="0" fontId="101" fillId="0" borderId="0" xfId="0" applyFont="1" applyFill="1" applyBorder="1"/>
    <xf numFmtId="1" fontId="97" fillId="0" borderId="0" xfId="13" applyNumberFormat="1" applyFont="1" applyFill="1" applyBorder="1"/>
    <xf numFmtId="3" fontId="97" fillId="0" borderId="0" xfId="8" applyNumberFormat="1" applyFont="1" applyFill="1" applyBorder="1" applyAlignment="1">
      <alignment horizontal="right" vertical="center"/>
    </xf>
    <xf numFmtId="0" fontId="95" fillId="0" borderId="0" xfId="0" applyFont="1" applyFill="1" applyBorder="1"/>
    <xf numFmtId="3" fontId="94" fillId="0" borderId="36" xfId="3" applyNumberFormat="1" applyFont="1" applyBorder="1" applyAlignment="1">
      <alignment horizontal="center" vertical="center"/>
    </xf>
    <xf numFmtId="0" fontId="99" fillId="0" borderId="0" xfId="6" applyFont="1" applyBorder="1"/>
    <xf numFmtId="0" fontId="94" fillId="0" borderId="5" xfId="12" quotePrefix="1" applyFont="1" applyFill="1" applyBorder="1" applyAlignment="1">
      <alignment horizontal="center" vertical="center"/>
    </xf>
    <xf numFmtId="183" fontId="94" fillId="0" borderId="41" xfId="3" applyNumberFormat="1" applyFont="1" applyBorder="1" applyAlignment="1">
      <alignment horizontal="centerContinuous" vertical="center" wrapText="1"/>
    </xf>
    <xf numFmtId="183" fontId="94" fillId="0" borderId="36" xfId="3" applyNumberFormat="1" applyFont="1" applyBorder="1" applyAlignment="1">
      <alignment horizontal="centerContinuous" vertical="center"/>
    </xf>
    <xf numFmtId="3" fontId="94" fillId="0" borderId="41" xfId="3" applyNumberFormat="1" applyFont="1" applyBorder="1" applyAlignment="1">
      <alignment horizontal="centerContinuous" vertical="center" wrapText="1"/>
    </xf>
    <xf numFmtId="179" fontId="94" fillId="0" borderId="41" xfId="3" applyFont="1" applyBorder="1" applyAlignment="1">
      <alignment horizontal="centerContinuous" vertical="center" wrapText="1"/>
    </xf>
    <xf numFmtId="179" fontId="94" fillId="0" borderId="41" xfId="3" applyFont="1" applyBorder="1" applyAlignment="1">
      <alignment horizontal="centerContinuous" vertical="center"/>
    </xf>
    <xf numFmtId="183" fontId="94" fillId="0" borderId="41" xfId="3" applyNumberFormat="1" applyFont="1" applyBorder="1" applyAlignment="1">
      <alignment horizontal="centerContinuous" vertical="center"/>
    </xf>
    <xf numFmtId="0" fontId="96" fillId="0" borderId="41" xfId="12" applyFont="1" applyBorder="1"/>
    <xf numFmtId="179" fontId="96" fillId="0" borderId="36" xfId="3" applyFont="1" applyBorder="1" applyAlignment="1">
      <alignment horizontal="center" vertical="center"/>
    </xf>
    <xf numFmtId="1" fontId="96" fillId="0" borderId="40" xfId="3" applyNumberFormat="1" applyFont="1" applyBorder="1" applyAlignment="1">
      <alignment horizontal="center" vertical="center"/>
    </xf>
    <xf numFmtId="1" fontId="96" fillId="0" borderId="41" xfId="3" applyNumberFormat="1" applyFont="1" applyBorder="1" applyAlignment="1">
      <alignment horizontal="center" vertical="center"/>
    </xf>
    <xf numFmtId="183" fontId="96" fillId="0" borderId="40" xfId="3" applyNumberFormat="1" applyFont="1" applyBorder="1" applyAlignment="1">
      <alignment horizontal="center" vertical="center"/>
    </xf>
    <xf numFmtId="0" fontId="96" fillId="0" borderId="40" xfId="3" applyNumberFormat="1" applyFont="1" applyBorder="1" applyAlignment="1">
      <alignment horizontal="center" vertical="center"/>
    </xf>
    <xf numFmtId="0" fontId="96" fillId="0" borderId="41" xfId="3" applyNumberFormat="1" applyFont="1" applyBorder="1" applyAlignment="1">
      <alignment horizontal="center" vertical="center"/>
    </xf>
    <xf numFmtId="3" fontId="94" fillId="0" borderId="40" xfId="3" applyNumberFormat="1" applyFont="1" applyBorder="1" applyAlignment="1">
      <alignment horizontal="center" vertical="center" shrinkToFit="1"/>
    </xf>
    <xf numFmtId="3" fontId="94" fillId="0" borderId="41" xfId="3" applyNumberFormat="1" applyFont="1" applyBorder="1" applyAlignment="1">
      <alignment horizontal="center" vertical="center" shrinkToFit="1"/>
    </xf>
    <xf numFmtId="3" fontId="94" fillId="0" borderId="40" xfId="3" applyNumberFormat="1" applyFont="1" applyBorder="1" applyAlignment="1">
      <alignment horizontal="center" vertical="center"/>
    </xf>
    <xf numFmtId="183" fontId="100" fillId="0" borderId="36" xfId="3" applyNumberFormat="1" applyFont="1" applyBorder="1" applyAlignment="1">
      <alignment horizontal="centerContinuous" vertical="center" shrinkToFit="1"/>
    </xf>
    <xf numFmtId="183" fontId="100" fillId="0" borderId="36" xfId="3" applyNumberFormat="1" applyFont="1" applyBorder="1" applyAlignment="1">
      <alignment horizontal="center" vertical="center" shrinkToFit="1"/>
    </xf>
    <xf numFmtId="3" fontId="100" fillId="0" borderId="36" xfId="3" applyNumberFormat="1" applyFont="1" applyBorder="1" applyAlignment="1">
      <alignment horizontal="center" vertical="center" shrinkToFit="1"/>
    </xf>
    <xf numFmtId="3" fontId="100" fillId="0" borderId="41" xfId="3" applyNumberFormat="1" applyFont="1" applyBorder="1" applyAlignment="1">
      <alignment horizontal="center" vertical="center" shrinkToFit="1"/>
    </xf>
    <xf numFmtId="183" fontId="100" fillId="0" borderId="41" xfId="3" applyNumberFormat="1" applyFont="1" applyBorder="1" applyAlignment="1">
      <alignment horizontal="center" vertical="center" shrinkToFit="1"/>
    </xf>
    <xf numFmtId="183" fontId="96" fillId="0" borderId="36" xfId="3" applyNumberFormat="1" applyFont="1" applyBorder="1" applyAlignment="1">
      <alignment horizontal="center" vertical="center" shrinkToFit="1"/>
    </xf>
    <xf numFmtId="3" fontId="96" fillId="0" borderId="41" xfId="3" applyNumberFormat="1" applyFont="1" applyBorder="1" applyAlignment="1">
      <alignment horizontal="center" vertical="center" shrinkToFit="1"/>
    </xf>
    <xf numFmtId="3" fontId="96" fillId="0" borderId="36" xfId="3" applyNumberFormat="1" applyFont="1" applyBorder="1" applyAlignment="1">
      <alignment horizontal="center" vertical="center" shrinkToFit="1"/>
    </xf>
    <xf numFmtId="183" fontId="94" fillId="0" borderId="36" xfId="3" applyNumberFormat="1" applyFont="1" applyBorder="1" applyAlignment="1">
      <alignment horizontal="center" vertical="center"/>
    </xf>
    <xf numFmtId="3" fontId="96" fillId="0" borderId="41" xfId="3" applyNumberFormat="1" applyFont="1" applyBorder="1" applyAlignment="1">
      <alignment horizontal="centerContinuous" vertical="center"/>
    </xf>
    <xf numFmtId="3" fontId="96" fillId="0" borderId="36" xfId="3" applyNumberFormat="1" applyFont="1" applyBorder="1" applyAlignment="1">
      <alignment horizontal="center" vertical="center"/>
    </xf>
    <xf numFmtId="179" fontId="96" fillId="0" borderId="40" xfId="3" applyFont="1" applyBorder="1" applyAlignment="1">
      <alignment horizontal="centerContinuous" vertical="center"/>
    </xf>
    <xf numFmtId="183" fontId="96" fillId="0" borderId="41" xfId="3" applyNumberFormat="1" applyFont="1" applyBorder="1" applyAlignment="1">
      <alignment horizontal="centerContinuous" vertical="center"/>
    </xf>
    <xf numFmtId="3" fontId="96" fillId="0" borderId="36" xfId="3" applyNumberFormat="1" applyFont="1" applyBorder="1" applyAlignment="1">
      <alignment horizontal="centerContinuous" vertical="center"/>
    </xf>
    <xf numFmtId="179" fontId="96" fillId="0" borderId="41" xfId="3" applyFont="1" applyBorder="1" applyAlignment="1">
      <alignment horizontal="centerContinuous" vertical="center"/>
    </xf>
    <xf numFmtId="183" fontId="96" fillId="0" borderId="36" xfId="3" applyNumberFormat="1" applyFont="1" applyBorder="1" applyAlignment="1">
      <alignment horizontal="centerContinuous" vertical="center"/>
    </xf>
    <xf numFmtId="183" fontId="96" fillId="0" borderId="41" xfId="3" applyNumberFormat="1" applyFont="1" applyBorder="1" applyAlignment="1">
      <alignment horizontal="centerContinuous" vertical="center" shrinkToFit="1"/>
    </xf>
    <xf numFmtId="3" fontId="100" fillId="0" borderId="40" xfId="3" applyNumberFormat="1" applyFont="1" applyBorder="1" applyAlignment="1">
      <alignment horizontal="centerContinuous" vertical="center" shrinkToFit="1"/>
    </xf>
    <xf numFmtId="1" fontId="94" fillId="0" borderId="41" xfId="3" applyNumberFormat="1" applyFont="1" applyBorder="1" applyAlignment="1">
      <alignment horizontal="centerContinuous" vertical="center"/>
    </xf>
    <xf numFmtId="3" fontId="94" fillId="0" borderId="36" xfId="3" applyNumberFormat="1" applyFont="1" applyBorder="1" applyAlignment="1">
      <alignment horizontal="centerContinuous" vertical="center"/>
    </xf>
    <xf numFmtId="3" fontId="94" fillId="0" borderId="41" xfId="3" applyNumberFormat="1" applyFont="1" applyBorder="1" applyAlignment="1">
      <alignment horizontal="centerContinuous" vertical="center"/>
    </xf>
    <xf numFmtId="3" fontId="100" fillId="0" borderId="41" xfId="3" applyNumberFormat="1" applyFont="1" applyBorder="1" applyAlignment="1">
      <alignment horizontal="centerContinuous" vertical="center"/>
    </xf>
    <xf numFmtId="0" fontId="94" fillId="0" borderId="41" xfId="0" applyFont="1" applyBorder="1" applyAlignment="1">
      <alignment horizontal="centerContinuous" vertical="center"/>
    </xf>
    <xf numFmtId="179" fontId="94" fillId="0" borderId="36" xfId="3" applyFont="1" applyBorder="1" applyAlignment="1">
      <alignment horizontal="centerContinuous" vertical="center"/>
    </xf>
    <xf numFmtId="179" fontId="94" fillId="0" borderId="40" xfId="3" applyFont="1" applyBorder="1" applyAlignment="1">
      <alignment horizontal="centerContinuous" vertical="center"/>
    </xf>
    <xf numFmtId="0" fontId="94" fillId="0" borderId="36" xfId="0" applyFont="1" applyBorder="1" applyAlignment="1">
      <alignment horizontal="centerContinuous" vertical="center" shrinkToFit="1"/>
    </xf>
    <xf numFmtId="179" fontId="94" fillId="0" borderId="36" xfId="3" applyFont="1" applyBorder="1" applyAlignment="1">
      <alignment horizontal="centerContinuous" vertical="center" shrinkToFit="1"/>
    </xf>
    <xf numFmtId="0" fontId="94" fillId="0" borderId="36" xfId="0" applyFont="1" applyBorder="1" applyAlignment="1">
      <alignment horizontal="center" vertical="center" shrinkToFit="1"/>
    </xf>
    <xf numFmtId="179" fontId="94" fillId="0" borderId="41" xfId="3" applyFont="1" applyBorder="1" applyAlignment="1">
      <alignment horizontal="center" shrinkToFit="1"/>
    </xf>
    <xf numFmtId="0" fontId="94" fillId="0" borderId="41" xfId="8" applyFont="1" applyBorder="1" applyAlignment="1"/>
    <xf numFmtId="0" fontId="96" fillId="0" borderId="41" xfId="0" applyFont="1" applyBorder="1" applyAlignment="1">
      <alignment horizontal="center" vertical="center" shrinkToFit="1"/>
    </xf>
    <xf numFmtId="0" fontId="96" fillId="0" borderId="40" xfId="0" applyFont="1" applyBorder="1" applyAlignment="1">
      <alignment horizontal="center" vertical="center" shrinkToFit="1"/>
    </xf>
    <xf numFmtId="179" fontId="94" fillId="0" borderId="41" xfId="3" applyFont="1" applyBorder="1" applyAlignment="1">
      <alignment horizontal="center" vertical="center" shrinkToFit="1"/>
    </xf>
    <xf numFmtId="3" fontId="94" fillId="0" borderId="0" xfId="3" applyNumberFormat="1" applyFont="1" applyFill="1" applyBorder="1" applyAlignment="1">
      <alignment horizontal="centerContinuous" vertical="center"/>
    </xf>
    <xf numFmtId="0" fontId="94" fillId="0" borderId="16" xfId="7" applyFont="1" applyBorder="1" applyAlignment="1">
      <alignment horizontal="center" vertical="center"/>
    </xf>
    <xf numFmtId="0" fontId="94" fillId="0" borderId="16" xfId="7" applyNumberFormat="1" applyFont="1" applyBorder="1" applyAlignment="1">
      <alignment horizontal="center" vertical="center"/>
    </xf>
    <xf numFmtId="0" fontId="94" fillId="0" borderId="5" xfId="8" quotePrefix="1" applyNumberFormat="1" applyFont="1" applyFill="1" applyBorder="1" applyAlignment="1">
      <alignment horizontal="center" vertical="center" shrinkToFit="1"/>
    </xf>
    <xf numFmtId="202" fontId="96" fillId="0" borderId="0" xfId="2911" applyNumberFormat="1" applyFont="1" applyFill="1" applyBorder="1" applyAlignment="1">
      <alignment vertical="center"/>
    </xf>
    <xf numFmtId="202" fontId="104" fillId="0" borderId="0" xfId="0" applyNumberFormat="1" applyFont="1" applyFill="1" applyBorder="1" applyAlignment="1" applyProtection="1">
      <alignment horizontal="right" vertical="center" wrapText="1"/>
      <protection locked="0"/>
    </xf>
    <xf numFmtId="202" fontId="104" fillId="0" borderId="0" xfId="2911" applyNumberFormat="1" applyFont="1" applyFill="1" applyBorder="1" applyAlignment="1">
      <alignment vertical="center"/>
    </xf>
    <xf numFmtId="0" fontId="94" fillId="0" borderId="8" xfId="8" quotePrefix="1" applyNumberFormat="1" applyFont="1" applyFill="1" applyBorder="1" applyAlignment="1">
      <alignment horizontal="center" vertical="center" shrinkToFit="1"/>
    </xf>
    <xf numFmtId="179" fontId="94" fillId="0" borderId="5" xfId="3" applyFont="1" applyBorder="1" applyAlignment="1">
      <alignment horizontal="center" vertical="center"/>
    </xf>
    <xf numFmtId="179" fontId="94" fillId="0" borderId="8" xfId="3" applyFont="1" applyBorder="1" applyAlignment="1">
      <alignment horizontal="center" vertical="center"/>
    </xf>
    <xf numFmtId="179" fontId="94" fillId="0" borderId="40" xfId="3" applyFont="1" applyBorder="1" applyAlignment="1">
      <alignment horizontal="center" vertical="center"/>
    </xf>
    <xf numFmtId="0" fontId="94" fillId="0" borderId="10" xfId="12" applyFont="1" applyBorder="1" applyAlignment="1">
      <alignment horizontal="center" vertical="center"/>
    </xf>
    <xf numFmtId="1" fontId="94" fillId="0" borderId="18" xfId="3" applyNumberFormat="1" applyFont="1" applyBorder="1" applyAlignment="1">
      <alignment horizontal="center" vertical="center"/>
    </xf>
    <xf numFmtId="3" fontId="94" fillId="0" borderId="10" xfId="10" applyNumberFormat="1" applyFont="1" applyBorder="1" applyAlignment="1">
      <alignment horizontal="center" vertical="center"/>
    </xf>
    <xf numFmtId="1" fontId="94" fillId="0" borderId="5" xfId="3" applyNumberFormat="1" applyFont="1" applyBorder="1" applyAlignment="1">
      <alignment horizontal="center" vertical="center"/>
    </xf>
    <xf numFmtId="3" fontId="94" fillId="0" borderId="10" xfId="3" applyNumberFormat="1" applyFont="1" applyBorder="1" applyAlignment="1">
      <alignment horizontal="center" vertical="center"/>
    </xf>
    <xf numFmtId="183" fontId="94" fillId="0" borderId="10" xfId="3" applyNumberFormat="1" applyFont="1" applyBorder="1" applyAlignment="1">
      <alignment horizontal="center" vertical="center"/>
    </xf>
    <xf numFmtId="1" fontId="94" fillId="0" borderId="40" xfId="3" applyNumberFormat="1" applyFont="1" applyBorder="1" applyAlignment="1">
      <alignment horizontal="center" vertical="center"/>
    </xf>
    <xf numFmtId="3" fontId="94" fillId="0" borderId="0" xfId="3" applyNumberFormat="1" applyFont="1" applyBorder="1" applyAlignment="1">
      <alignment horizontal="center" vertical="center"/>
    </xf>
    <xf numFmtId="179" fontId="94" fillId="0" borderId="36" xfId="3" applyFont="1" applyBorder="1" applyAlignment="1">
      <alignment horizontal="center" vertical="center" shrinkToFit="1"/>
    </xf>
    <xf numFmtId="0" fontId="106" fillId="0" borderId="36" xfId="8" applyNumberFormat="1" applyFont="1" applyFill="1" applyBorder="1" applyAlignment="1">
      <alignment horizontal="center" vertical="center"/>
    </xf>
    <xf numFmtId="0" fontId="93" fillId="0" borderId="0" xfId="7" applyFont="1" applyFill="1" applyAlignment="1">
      <alignment horizontal="centerContinuous" vertical="top"/>
    </xf>
    <xf numFmtId="0" fontId="94" fillId="0" borderId="4" xfId="7" applyFont="1" applyFill="1" applyBorder="1"/>
    <xf numFmtId="179" fontId="94" fillId="0" borderId="0" xfId="3" applyFont="1" applyFill="1" applyBorder="1" applyAlignment="1">
      <alignment horizontal="center" vertical="center"/>
    </xf>
    <xf numFmtId="0" fontId="94" fillId="0" borderId="0" xfId="7" quotePrefix="1" applyFont="1" applyFill="1" applyBorder="1" applyAlignment="1">
      <alignment horizontal="center" vertical="center"/>
    </xf>
    <xf numFmtId="0" fontId="94" fillId="0" borderId="0" xfId="18" applyFont="1" applyFill="1" applyBorder="1" applyAlignment="1">
      <alignment horizontal="left" vertical="center"/>
    </xf>
    <xf numFmtId="0" fontId="94" fillId="0" borderId="0" xfId="7" applyFont="1" applyFill="1" applyBorder="1" applyAlignment="1">
      <alignment vertical="center"/>
    </xf>
    <xf numFmtId="0" fontId="96" fillId="0" borderId="0" xfId="7" applyFont="1" applyFill="1"/>
    <xf numFmtId="3" fontId="96" fillId="0" borderId="0" xfId="7" applyNumberFormat="1" applyFont="1" applyFill="1" applyAlignment="1">
      <alignment horizontal="centerContinuous" vertical="top"/>
    </xf>
    <xf numFmtId="3" fontId="96" fillId="0" borderId="0" xfId="7" applyNumberFormat="1" applyFont="1" applyFill="1" applyBorder="1" applyAlignment="1">
      <alignment horizontal="centerContinuous" vertical="top"/>
    </xf>
    <xf numFmtId="0" fontId="96" fillId="0" borderId="0" xfId="7" applyFont="1" applyFill="1" applyBorder="1" applyAlignment="1">
      <alignment vertical="top"/>
    </xf>
    <xf numFmtId="3" fontId="96" fillId="0" borderId="4" xfId="7" applyNumberFormat="1" applyFont="1" applyFill="1" applyBorder="1"/>
    <xf numFmtId="3" fontId="96" fillId="0" borderId="4" xfId="7" applyNumberFormat="1" applyFont="1" applyFill="1" applyBorder="1" applyAlignment="1">
      <alignment horizontal="left" indent="2"/>
    </xf>
    <xf numFmtId="3" fontId="93" fillId="0" borderId="4" xfId="7" applyNumberFormat="1" applyFont="1" applyFill="1" applyBorder="1" applyAlignment="1">
      <alignment horizontal="centerContinuous" vertical="top"/>
    </xf>
    <xf numFmtId="3" fontId="96" fillId="0" borderId="4" xfId="7" applyNumberFormat="1" applyFont="1" applyFill="1" applyBorder="1" applyAlignment="1">
      <alignment horizontal="centerContinuous"/>
    </xf>
    <xf numFmtId="179" fontId="94" fillId="0" borderId="4" xfId="7" applyNumberFormat="1" applyFont="1" applyFill="1" applyBorder="1" applyAlignment="1">
      <alignment horizontal="right"/>
    </xf>
    <xf numFmtId="0" fontId="96" fillId="0" borderId="0" xfId="7" applyFont="1" applyFill="1" applyBorder="1"/>
    <xf numFmtId="0" fontId="94" fillId="0" borderId="16" xfId="0" applyFont="1" applyFill="1" applyBorder="1" applyAlignment="1">
      <alignment horizontal="centerContinuous" vertical="center"/>
    </xf>
    <xf numFmtId="0" fontId="94" fillId="0" borderId="20" xfId="0" applyFont="1" applyFill="1" applyBorder="1" applyAlignment="1">
      <alignment horizontal="center" vertical="center"/>
    </xf>
    <xf numFmtId="0" fontId="94" fillId="0" borderId="8" xfId="0" applyFont="1" applyFill="1" applyBorder="1" applyAlignment="1">
      <alignment horizontal="centerContinuous" vertical="center"/>
    </xf>
    <xf numFmtId="3" fontId="94" fillId="0" borderId="6" xfId="3" applyNumberFormat="1" applyFont="1" applyFill="1" applyBorder="1" applyAlignment="1">
      <alignment horizontal="centerContinuous" vertical="center"/>
    </xf>
    <xf numFmtId="0" fontId="94" fillId="0" borderId="8" xfId="0" applyFont="1" applyFill="1" applyBorder="1" applyAlignment="1">
      <alignment horizontal="center" vertical="center"/>
    </xf>
    <xf numFmtId="179" fontId="96" fillId="0" borderId="0" xfId="3" applyFont="1" applyFill="1" applyBorder="1" applyAlignment="1">
      <alignment horizontal="center"/>
    </xf>
    <xf numFmtId="3" fontId="96" fillId="0" borderId="8" xfId="3" applyNumberFormat="1" applyFont="1" applyFill="1" applyBorder="1" applyAlignment="1">
      <alignment horizontal="center" vertical="center"/>
    </xf>
    <xf numFmtId="3" fontId="94" fillId="0" borderId="9" xfId="3" applyNumberFormat="1" applyFont="1" applyFill="1" applyBorder="1" applyAlignment="1">
      <alignment horizontal="centerContinuous" vertical="center"/>
    </xf>
    <xf numFmtId="3" fontId="94" fillId="0" borderId="10" xfId="3" applyNumberFormat="1" applyFont="1" applyFill="1" applyBorder="1" applyAlignment="1">
      <alignment horizontal="center" vertical="center"/>
    </xf>
    <xf numFmtId="3" fontId="94" fillId="0" borderId="16" xfId="3" applyNumberFormat="1" applyFont="1" applyFill="1" applyBorder="1" applyAlignment="1">
      <alignment horizontal="centerContinuous" vertical="center"/>
    </xf>
    <xf numFmtId="3" fontId="94" fillId="0" borderId="5" xfId="3" applyNumberFormat="1" applyFont="1" applyFill="1" applyBorder="1" applyAlignment="1">
      <alignment horizontal="centerContinuous" vertical="center"/>
    </xf>
    <xf numFmtId="3" fontId="94" fillId="0" borderId="8" xfId="3" applyNumberFormat="1" applyFont="1" applyFill="1" applyBorder="1" applyAlignment="1">
      <alignment horizontal="centerContinuous" vertical="center"/>
    </xf>
    <xf numFmtId="3" fontId="96" fillId="0" borderId="8" xfId="3" applyNumberFormat="1" applyFont="1" applyFill="1" applyBorder="1" applyAlignment="1">
      <alignment horizontal="centerContinuous" vertical="center"/>
    </xf>
    <xf numFmtId="3" fontId="96" fillId="0" borderId="13" xfId="3" applyNumberFormat="1" applyFont="1" applyFill="1" applyBorder="1" applyAlignment="1">
      <alignment horizontal="center" vertical="center" shrinkToFit="1"/>
    </xf>
    <xf numFmtId="179" fontId="96" fillId="0" borderId="0" xfId="3" applyFont="1" applyFill="1" applyBorder="1" applyAlignment="1">
      <alignment horizontal="center" vertical="center" shrinkToFit="1"/>
    </xf>
    <xf numFmtId="0" fontId="96" fillId="0" borderId="0" xfId="7" applyNumberFormat="1" applyFont="1" applyFill="1" applyBorder="1" applyAlignment="1">
      <alignment horizontal="center"/>
    </xf>
    <xf numFmtId="179" fontId="94" fillId="0" borderId="8" xfId="3" quotePrefix="1" applyFont="1" applyFill="1" applyBorder="1" applyAlignment="1">
      <alignment horizontal="right" vertical="center"/>
    </xf>
    <xf numFmtId="179" fontId="94" fillId="0" borderId="0" xfId="3" quotePrefix="1" applyFont="1" applyFill="1" applyBorder="1" applyAlignment="1">
      <alignment horizontal="right" vertical="center"/>
    </xf>
    <xf numFmtId="179" fontId="94" fillId="0" borderId="0" xfId="3" applyFont="1" applyFill="1" applyBorder="1" applyAlignment="1">
      <alignment vertical="center"/>
    </xf>
    <xf numFmtId="0" fontId="94" fillId="0" borderId="8" xfId="7" quotePrefix="1" applyNumberFormat="1" applyFont="1" applyFill="1" applyBorder="1" applyAlignment="1">
      <alignment horizontal="center" vertical="center"/>
    </xf>
    <xf numFmtId="179" fontId="94" fillId="0" borderId="8" xfId="3" applyFont="1" applyFill="1" applyBorder="1" applyAlignment="1">
      <alignment horizontal="right" vertical="center"/>
    </xf>
    <xf numFmtId="0" fontId="97" fillId="0" borderId="40" xfId="7" quotePrefix="1" applyNumberFormat="1" applyFont="1" applyFill="1" applyBorder="1" applyAlignment="1">
      <alignment horizontal="center" vertical="center"/>
    </xf>
    <xf numFmtId="3" fontId="94" fillId="0" borderId="0" xfId="7" applyNumberFormat="1" applyFont="1" applyFill="1" applyBorder="1" applyAlignment="1">
      <alignment vertical="center"/>
    </xf>
    <xf numFmtId="0" fontId="94" fillId="0" borderId="0" xfId="0" applyFont="1" applyFill="1" applyAlignment="1">
      <alignment horizontal="right" vertical="center"/>
    </xf>
    <xf numFmtId="0" fontId="94" fillId="0" borderId="0" xfId="7" applyFont="1" applyFill="1" applyAlignment="1">
      <alignment vertical="center" wrapText="1"/>
    </xf>
    <xf numFmtId="3" fontId="96" fillId="0" borderId="0" xfId="7" applyNumberFormat="1" applyFont="1" applyFill="1" applyAlignment="1">
      <alignment vertical="center"/>
    </xf>
    <xf numFmtId="179" fontId="96" fillId="0" borderId="0" xfId="7" applyNumberFormat="1" applyFont="1" applyFill="1" applyAlignment="1">
      <alignment vertical="center"/>
    </xf>
    <xf numFmtId="0" fontId="96" fillId="0" borderId="0" xfId="7" applyFont="1" applyFill="1" applyAlignment="1">
      <alignment vertical="center"/>
    </xf>
    <xf numFmtId="3" fontId="96" fillId="0" borderId="0" xfId="7" applyNumberFormat="1" applyFont="1" applyFill="1" applyBorder="1" applyAlignment="1">
      <alignment vertical="center"/>
    </xf>
    <xf numFmtId="0" fontId="96" fillId="0" borderId="0" xfId="7" applyFont="1" applyFill="1" applyBorder="1" applyAlignment="1">
      <alignment vertical="center"/>
    </xf>
    <xf numFmtId="3" fontId="96" fillId="0" borderId="0" xfId="7" applyNumberFormat="1" applyFont="1" applyFill="1"/>
    <xf numFmtId="3" fontId="96" fillId="0" borderId="0" xfId="7" applyNumberFormat="1" applyFont="1" applyFill="1" applyBorder="1"/>
    <xf numFmtId="179" fontId="96" fillId="0" borderId="0" xfId="7" applyNumberFormat="1" applyFont="1" applyFill="1"/>
    <xf numFmtId="0" fontId="106" fillId="0" borderId="36" xfId="14" quotePrefix="1" applyFont="1" applyFill="1" applyBorder="1" applyAlignment="1">
      <alignment horizontal="center" vertical="center"/>
    </xf>
    <xf numFmtId="190" fontId="94" fillId="0" borderId="0" xfId="3" quotePrefix="1" applyNumberFormat="1" applyFont="1" applyFill="1" applyBorder="1" applyAlignment="1">
      <alignment vertical="center"/>
    </xf>
    <xf numFmtId="190" fontId="94" fillId="0" borderId="0" xfId="3" applyNumberFormat="1" applyFont="1" applyFill="1" applyBorder="1" applyAlignment="1">
      <alignment vertical="center"/>
    </xf>
    <xf numFmtId="0" fontId="94" fillId="0" borderId="5" xfId="14" quotePrefix="1" applyFont="1" applyFill="1" applyBorder="1" applyAlignment="1">
      <alignment horizontal="center" vertical="center"/>
    </xf>
    <xf numFmtId="190" fontId="106" fillId="0" borderId="40" xfId="3" quotePrefix="1" applyNumberFormat="1" applyFont="1" applyFill="1" applyBorder="1" applyAlignment="1">
      <alignment vertical="center"/>
    </xf>
    <xf numFmtId="190" fontId="106" fillId="0" borderId="41" xfId="3" quotePrefix="1" applyNumberFormat="1" applyFont="1" applyFill="1" applyBorder="1" applyAlignment="1">
      <alignment vertical="center"/>
    </xf>
    <xf numFmtId="0" fontId="106" fillId="0" borderId="36" xfId="12" quotePrefix="1" applyFont="1" applyFill="1" applyBorder="1" applyAlignment="1">
      <alignment horizontal="center" vertical="center"/>
    </xf>
    <xf numFmtId="0" fontId="106" fillId="0" borderId="40" xfId="12" quotePrefix="1" applyFont="1" applyFill="1" applyBorder="1" applyAlignment="1">
      <alignment horizontal="center" vertical="center"/>
    </xf>
    <xf numFmtId="179" fontId="94" fillId="0" borderId="0" xfId="3" quotePrefix="1" applyNumberFormat="1" applyFont="1" applyFill="1" applyBorder="1" applyAlignment="1">
      <alignment horizontal="center" vertical="center"/>
    </xf>
    <xf numFmtId="201" fontId="94" fillId="0" borderId="0" xfId="3" quotePrefix="1" applyNumberFormat="1" applyFont="1" applyFill="1" applyBorder="1" applyAlignment="1">
      <alignment horizontal="right" vertical="center" indent="1"/>
    </xf>
    <xf numFmtId="218" fontId="94" fillId="0" borderId="0" xfId="3" quotePrefix="1" applyNumberFormat="1" applyFont="1" applyFill="1" applyBorder="1" applyAlignment="1">
      <alignment horizontal="center" vertical="center"/>
    </xf>
    <xf numFmtId="190" fontId="94" fillId="0" borderId="0" xfId="12" applyNumberFormat="1" applyFont="1" applyFill="1" applyBorder="1" applyAlignment="1">
      <alignment horizontal="center" vertical="center"/>
    </xf>
    <xf numFmtId="0" fontId="94" fillId="0" borderId="8" xfId="12" quotePrefix="1" applyFont="1" applyFill="1" applyBorder="1" applyAlignment="1">
      <alignment horizontal="center" vertical="center"/>
    </xf>
    <xf numFmtId="201" fontId="106" fillId="0" borderId="41" xfId="3" quotePrefix="1" applyNumberFormat="1" applyFont="1" applyFill="1" applyBorder="1" applyAlignment="1">
      <alignment horizontal="right" vertical="center" indent="1"/>
    </xf>
    <xf numFmtId="190" fontId="97" fillId="0" borderId="41" xfId="12" applyNumberFormat="1" applyFont="1" applyBorder="1" applyAlignment="1">
      <alignment horizontal="center" vertical="center"/>
    </xf>
    <xf numFmtId="0" fontId="106" fillId="0" borderId="36" xfId="12" applyFont="1" applyFill="1" applyBorder="1" applyAlignment="1">
      <alignment horizontal="center" vertical="center"/>
    </xf>
    <xf numFmtId="1" fontId="98" fillId="0" borderId="40" xfId="13" quotePrefix="1" applyNumberFormat="1" applyFont="1" applyFill="1" applyBorder="1" applyAlignment="1">
      <alignment horizontal="center" vertical="center"/>
    </xf>
    <xf numFmtId="190" fontId="106" fillId="0" borderId="41" xfId="13" applyNumberFormat="1" applyFont="1" applyFill="1" applyBorder="1" applyAlignment="1">
      <alignment horizontal="right" vertical="center"/>
    </xf>
    <xf numFmtId="1" fontId="106" fillId="0" borderId="40" xfId="13" quotePrefix="1" applyNumberFormat="1" applyFont="1" applyFill="1" applyBorder="1" applyAlignment="1">
      <alignment horizontal="center" vertical="center"/>
    </xf>
    <xf numFmtId="1" fontId="98" fillId="0" borderId="36" xfId="13" quotePrefix="1" applyNumberFormat="1" applyFont="1" applyFill="1" applyBorder="1" applyAlignment="1">
      <alignment horizontal="center" vertical="center"/>
    </xf>
    <xf numFmtId="1" fontId="106" fillId="0" borderId="36" xfId="13" quotePrefix="1" applyNumberFormat="1" applyFont="1" applyFill="1" applyBorder="1" applyAlignment="1">
      <alignment horizontal="center" vertical="center"/>
    </xf>
    <xf numFmtId="193" fontId="106" fillId="0" borderId="41" xfId="3" applyNumberFormat="1" applyFont="1" applyFill="1" applyBorder="1" applyAlignment="1">
      <alignment horizontal="right" vertical="center"/>
    </xf>
    <xf numFmtId="193" fontId="106" fillId="0" borderId="41" xfId="3" quotePrefix="1" applyNumberFormat="1" applyFont="1" applyFill="1" applyBorder="1" applyAlignment="1">
      <alignment vertical="center"/>
    </xf>
    <xf numFmtId="1" fontId="106" fillId="0" borderId="36" xfId="8" quotePrefix="1" applyNumberFormat="1" applyFont="1" applyFill="1" applyBorder="1" applyAlignment="1">
      <alignment horizontal="center" vertical="center"/>
    </xf>
    <xf numFmtId="1" fontId="106" fillId="0" borderId="40" xfId="8" quotePrefix="1" applyNumberFormat="1" applyFont="1" applyFill="1" applyBorder="1" applyAlignment="1">
      <alignment horizontal="center" vertical="center"/>
    </xf>
    <xf numFmtId="193" fontId="106" fillId="0" borderId="41" xfId="0" applyNumberFormat="1" applyFont="1" applyFill="1" applyBorder="1" applyAlignment="1">
      <alignment vertical="center"/>
    </xf>
    <xf numFmtId="193" fontId="106" fillId="0" borderId="41" xfId="8" applyNumberFormat="1" applyFont="1" applyFill="1" applyBorder="1" applyAlignment="1">
      <alignment vertical="center"/>
    </xf>
    <xf numFmtId="0" fontId="94" fillId="0" borderId="5" xfId="7" applyFont="1" applyFill="1" applyBorder="1" applyAlignment="1">
      <alignment horizontal="center" vertical="center"/>
    </xf>
    <xf numFmtId="195" fontId="105" fillId="0" borderId="0" xfId="2058" applyNumberFormat="1" applyFont="1" applyFill="1" applyBorder="1" applyAlignment="1">
      <alignment horizontal="right" vertical="center"/>
    </xf>
    <xf numFmtId="195" fontId="105" fillId="0" borderId="0" xfId="0" applyNumberFormat="1" applyFont="1" applyFill="1" applyBorder="1" applyAlignment="1">
      <alignment horizontal="right" vertical="center"/>
    </xf>
    <xf numFmtId="194" fontId="105" fillId="0" borderId="0" xfId="2075" applyNumberFormat="1" applyFont="1" applyFill="1" applyBorder="1" applyAlignment="1">
      <alignment horizontal="right" vertical="center"/>
    </xf>
    <xf numFmtId="194" fontId="105" fillId="0" borderId="0" xfId="2082" applyNumberFormat="1" applyFont="1" applyFill="1" applyBorder="1" applyAlignment="1">
      <alignment horizontal="right" vertical="center"/>
    </xf>
    <xf numFmtId="194" fontId="105" fillId="0" borderId="0" xfId="2065" applyNumberFormat="1" applyFont="1" applyFill="1" applyBorder="1" applyAlignment="1">
      <alignment horizontal="right" vertical="center"/>
    </xf>
    <xf numFmtId="0" fontId="99" fillId="24" borderId="0" xfId="9" applyFont="1" applyFill="1" applyBorder="1"/>
    <xf numFmtId="193" fontId="94" fillId="0" borderId="0" xfId="3" quotePrefix="1" applyNumberFormat="1" applyFont="1" applyBorder="1" applyAlignment="1">
      <alignment horizontal="center" vertical="center"/>
    </xf>
    <xf numFmtId="0" fontId="94" fillId="0" borderId="5" xfId="7" quotePrefix="1" applyFont="1" applyFill="1" applyBorder="1" applyAlignment="1">
      <alignment horizontal="center" vertical="center"/>
    </xf>
    <xf numFmtId="0" fontId="97" fillId="0" borderId="36" xfId="7" quotePrefix="1" applyFont="1" applyFill="1" applyBorder="1" applyAlignment="1">
      <alignment horizontal="center" vertical="center"/>
    </xf>
    <xf numFmtId="3" fontId="97" fillId="0" borderId="0" xfId="8" applyNumberFormat="1" applyFont="1" applyFill="1" applyBorder="1" applyAlignment="1">
      <alignment horizontal="right" shrinkToFit="1"/>
    </xf>
    <xf numFmtId="0" fontId="108" fillId="0" borderId="0" xfId="0" applyFont="1" applyFill="1" applyBorder="1"/>
    <xf numFmtId="0" fontId="97" fillId="0" borderId="36" xfId="7" applyFont="1" applyFill="1" applyBorder="1" applyAlignment="1">
      <alignment horizontal="center" vertical="center"/>
    </xf>
    <xf numFmtId="41" fontId="107" fillId="0" borderId="41" xfId="0" applyNumberFormat="1" applyFont="1" applyFill="1" applyBorder="1" applyAlignment="1">
      <alignment horizontal="right" vertical="center"/>
    </xf>
    <xf numFmtId="41" fontId="107" fillId="0" borderId="41" xfId="2082" applyNumberFormat="1" applyFont="1" applyFill="1" applyBorder="1" applyAlignment="1">
      <alignment horizontal="right" vertical="center"/>
    </xf>
    <xf numFmtId="41" fontId="107" fillId="0" borderId="41" xfId="2065" applyNumberFormat="1" applyFont="1" applyFill="1" applyBorder="1" applyAlignment="1">
      <alignment horizontal="right" vertical="center"/>
    </xf>
    <xf numFmtId="0" fontId="97" fillId="0" borderId="0" xfId="6" quotePrefix="1" applyFont="1" applyBorder="1" applyAlignment="1">
      <alignment horizontal="center" vertical="center"/>
    </xf>
    <xf numFmtId="41" fontId="107" fillId="24" borderId="0" xfId="2058" applyNumberFormat="1" applyFont="1" applyFill="1" applyBorder="1" applyAlignment="1">
      <alignment horizontal="right" vertical="center"/>
    </xf>
    <xf numFmtId="41" fontId="107" fillId="24" borderId="0" xfId="0" applyNumberFormat="1" applyFont="1" applyFill="1" applyBorder="1" applyAlignment="1">
      <alignment horizontal="right" vertical="center"/>
    </xf>
    <xf numFmtId="43" fontId="107" fillId="24" borderId="0" xfId="0" applyNumberFormat="1" applyFont="1" applyFill="1" applyBorder="1" applyAlignment="1">
      <alignment horizontal="right" vertical="center"/>
    </xf>
    <xf numFmtId="0" fontId="97" fillId="0" borderId="36" xfId="9" quotePrefix="1" applyFont="1" applyBorder="1" applyAlignment="1">
      <alignment horizontal="center" vertical="center"/>
    </xf>
    <xf numFmtId="193" fontId="97" fillId="0" borderId="41" xfId="3" quotePrefix="1" applyNumberFormat="1" applyFont="1" applyBorder="1" applyAlignment="1">
      <alignment horizontal="center" vertical="center"/>
    </xf>
    <xf numFmtId="193" fontId="97" fillId="0" borderId="41" xfId="3" applyNumberFormat="1" applyFont="1" applyFill="1" applyBorder="1" applyAlignment="1">
      <alignment vertical="center"/>
    </xf>
    <xf numFmtId="0" fontId="97" fillId="0" borderId="40" xfId="9" quotePrefix="1" applyFont="1" applyFill="1" applyBorder="1" applyAlignment="1">
      <alignment horizontal="center" vertical="center"/>
    </xf>
    <xf numFmtId="0" fontId="97" fillId="0" borderId="36" xfId="12" quotePrefix="1" applyFont="1" applyBorder="1" applyAlignment="1">
      <alignment horizontal="center" vertical="center"/>
    </xf>
    <xf numFmtId="190" fontId="97" fillId="0" borderId="41" xfId="3" quotePrefix="1" applyNumberFormat="1" applyFont="1" applyBorder="1" applyAlignment="1">
      <alignment horizontal="right" vertical="center"/>
    </xf>
    <xf numFmtId="190" fontId="97" fillId="0" borderId="40" xfId="3" quotePrefix="1" applyNumberFormat="1" applyFont="1" applyBorder="1" applyAlignment="1">
      <alignment horizontal="right" vertical="center"/>
    </xf>
    <xf numFmtId="0" fontId="97" fillId="0" borderId="36" xfId="12" applyFont="1" applyBorder="1" applyAlignment="1">
      <alignment horizontal="center" vertical="center"/>
    </xf>
    <xf numFmtId="190" fontId="97" fillId="0" borderId="41" xfId="13" applyNumberFormat="1" applyFont="1" applyBorder="1" applyAlignment="1">
      <alignment horizontal="right" vertical="center"/>
    </xf>
    <xf numFmtId="190" fontId="97" fillId="0" borderId="41" xfId="13" quotePrefix="1" applyNumberFormat="1" applyFont="1" applyBorder="1" applyAlignment="1">
      <alignment horizontal="right" vertical="center"/>
    </xf>
    <xf numFmtId="190" fontId="97" fillId="0" borderId="41" xfId="13" quotePrefix="1" applyNumberFormat="1" applyFont="1" applyBorder="1" applyAlignment="1">
      <alignment horizontal="right" vertical="center" shrinkToFit="1"/>
    </xf>
    <xf numFmtId="1" fontId="97" fillId="0" borderId="40" xfId="13" quotePrefix="1" applyNumberFormat="1" applyFont="1" applyBorder="1" applyAlignment="1">
      <alignment horizontal="center" vertical="center"/>
    </xf>
    <xf numFmtId="1" fontId="99" fillId="0" borderId="41" xfId="13" quotePrefix="1" applyNumberFormat="1" applyFont="1" applyBorder="1" applyAlignment="1">
      <alignment horizontal="center" vertical="center"/>
    </xf>
    <xf numFmtId="0" fontId="99" fillId="0" borderId="36" xfId="12" applyFont="1" applyBorder="1" applyAlignment="1">
      <alignment horizontal="center" vertical="center"/>
    </xf>
    <xf numFmtId="182" fontId="99" fillId="0" borderId="41" xfId="7" applyNumberFormat="1" applyFont="1" applyBorder="1" applyAlignment="1">
      <alignment horizontal="right" vertical="center"/>
    </xf>
    <xf numFmtId="187" fontId="99" fillId="0" borderId="41" xfId="3" quotePrefix="1" applyNumberFormat="1" applyFont="1" applyBorder="1" applyAlignment="1">
      <alignment horizontal="right" vertical="center"/>
    </xf>
    <xf numFmtId="193" fontId="106" fillId="0" borderId="40" xfId="13" applyNumberFormat="1" applyFont="1" applyFill="1" applyBorder="1" applyAlignment="1">
      <alignment horizontal="right" vertical="center"/>
    </xf>
    <xf numFmtId="3" fontId="96" fillId="0" borderId="41" xfId="3" applyNumberFormat="1" applyFont="1" applyFill="1" applyBorder="1" applyAlignment="1">
      <alignment horizontal="center" vertical="center" shrinkToFit="1"/>
    </xf>
    <xf numFmtId="179" fontId="97" fillId="0" borderId="41" xfId="3" quotePrefix="1" applyFont="1" applyFill="1" applyBorder="1" applyAlignment="1">
      <alignment horizontal="right" vertical="center"/>
    </xf>
    <xf numFmtId="179" fontId="97" fillId="0" borderId="41" xfId="3" applyFont="1" applyFill="1" applyBorder="1" applyAlignment="1">
      <alignment horizontal="right" vertical="center"/>
    </xf>
    <xf numFmtId="179" fontId="97" fillId="0" borderId="41" xfId="3" applyFont="1" applyFill="1" applyBorder="1" applyAlignment="1">
      <alignment vertical="center"/>
    </xf>
    <xf numFmtId="0" fontId="97" fillId="0" borderId="41" xfId="7" quotePrefix="1" applyFont="1" applyFill="1" applyBorder="1" applyAlignment="1">
      <alignment horizontal="center" vertical="center"/>
    </xf>
    <xf numFmtId="179" fontId="97" fillId="0" borderId="40" xfId="3" applyFont="1" applyFill="1" applyBorder="1" applyAlignment="1">
      <alignment horizontal="right" vertical="center"/>
    </xf>
    <xf numFmtId="0" fontId="97" fillId="0" borderId="36" xfId="8" quotePrefix="1" applyNumberFormat="1" applyFont="1" applyFill="1" applyBorder="1" applyAlignment="1">
      <alignment horizontal="center" vertical="center" shrinkToFit="1"/>
    </xf>
    <xf numFmtId="202" fontId="99" fillId="0" borderId="41" xfId="2911" applyNumberFormat="1" applyFont="1" applyFill="1" applyBorder="1" applyAlignment="1">
      <alignment vertical="center"/>
    </xf>
    <xf numFmtId="202" fontId="98" fillId="0" borderId="41" xfId="0" applyNumberFormat="1" applyFont="1" applyFill="1" applyBorder="1" applyAlignment="1" applyProtection="1">
      <alignment horizontal="right" vertical="center" wrapText="1"/>
      <protection locked="0"/>
    </xf>
    <xf numFmtId="202" fontId="98" fillId="0" borderId="41" xfId="2911" applyNumberFormat="1" applyFont="1" applyFill="1" applyBorder="1" applyAlignment="1">
      <alignment vertical="center"/>
    </xf>
    <xf numFmtId="0" fontId="97" fillId="0" borderId="40" xfId="8" quotePrefix="1" applyNumberFormat="1" applyFont="1" applyFill="1" applyBorder="1" applyAlignment="1">
      <alignment horizontal="center" vertical="center" shrinkToFit="1"/>
    </xf>
    <xf numFmtId="0" fontId="94" fillId="0" borderId="16" xfId="8" quotePrefix="1" applyNumberFormat="1" applyFont="1" applyFill="1" applyBorder="1" applyAlignment="1">
      <alignment horizontal="center" vertical="center"/>
    </xf>
    <xf numFmtId="0" fontId="97" fillId="0" borderId="36" xfId="8" quotePrefix="1" applyNumberFormat="1" applyFont="1" applyFill="1" applyBorder="1" applyAlignment="1">
      <alignment horizontal="center" vertical="center"/>
    </xf>
    <xf numFmtId="0" fontId="97" fillId="0" borderId="40" xfId="8" quotePrefix="1" applyNumberFormat="1" applyFont="1" applyFill="1" applyBorder="1" applyAlignment="1">
      <alignment horizontal="center" vertical="center"/>
    </xf>
    <xf numFmtId="0" fontId="97" fillId="0" borderId="13" xfId="8" quotePrefix="1" applyNumberFormat="1" applyFont="1" applyFill="1" applyBorder="1" applyAlignment="1">
      <alignment horizontal="center" vertical="center"/>
    </xf>
    <xf numFmtId="0" fontId="97" fillId="0" borderId="41" xfId="8" applyFont="1" applyFill="1" applyBorder="1" applyAlignment="1">
      <alignment horizontal="right" vertical="center"/>
    </xf>
    <xf numFmtId="0" fontId="97" fillId="0" borderId="40" xfId="8" applyFont="1" applyFill="1" applyBorder="1" applyAlignment="1">
      <alignment horizontal="right" vertical="center"/>
    </xf>
    <xf numFmtId="0" fontId="97" fillId="0" borderId="36" xfId="8" applyFont="1" applyFill="1" applyBorder="1" applyAlignment="1">
      <alignment horizontal="right" vertical="center"/>
    </xf>
    <xf numFmtId="3" fontId="94" fillId="0" borderId="8" xfId="3" applyNumberFormat="1" applyFont="1" applyFill="1" applyBorder="1" applyAlignment="1">
      <alignment horizontal="left" vertical="center"/>
    </xf>
    <xf numFmtId="41" fontId="107" fillId="0" borderId="40" xfId="2058" applyNumberFormat="1" applyFont="1" applyFill="1" applyBorder="1" applyAlignment="1">
      <alignment horizontal="right" vertical="center"/>
    </xf>
    <xf numFmtId="41" fontId="107" fillId="0" borderId="41" xfId="2075" applyNumberFormat="1" applyFont="1" applyFill="1" applyBorder="1" applyAlignment="1">
      <alignment horizontal="right" vertical="center"/>
    </xf>
    <xf numFmtId="0" fontId="94" fillId="0" borderId="5" xfId="6" quotePrefix="1" applyFont="1" applyFill="1" applyBorder="1" applyAlignment="1">
      <alignment horizontal="center" vertical="center"/>
    </xf>
    <xf numFmtId="195" fontId="94" fillId="0" borderId="8" xfId="6" quotePrefix="1" applyNumberFormat="1" applyFont="1" applyFill="1" applyBorder="1" applyAlignment="1">
      <alignment horizontal="right" vertical="center"/>
    </xf>
    <xf numFmtId="41" fontId="94" fillId="0" borderId="0" xfId="3" quotePrefix="1" applyNumberFormat="1" applyFont="1" applyFill="1" applyBorder="1" applyAlignment="1">
      <alignment horizontal="right" vertical="center"/>
    </xf>
    <xf numFmtId="41" fontId="94" fillId="0" borderId="0" xfId="6" applyNumberFormat="1" applyFont="1" applyFill="1" applyBorder="1" applyAlignment="1">
      <alignment horizontal="right" vertical="center"/>
    </xf>
    <xf numFmtId="192" fontId="94" fillId="0" borderId="0" xfId="3" quotePrefix="1" applyNumberFormat="1" applyFont="1" applyFill="1" applyBorder="1" applyAlignment="1">
      <alignment horizontal="right" vertical="center"/>
    </xf>
    <xf numFmtId="189" fontId="94" fillId="0" borderId="0" xfId="3" applyNumberFormat="1" applyFont="1" applyFill="1" applyBorder="1" applyAlignment="1">
      <alignment horizontal="right" vertical="center"/>
    </xf>
    <xf numFmtId="189" fontId="94" fillId="0" borderId="5" xfId="3" applyNumberFormat="1" applyFont="1" applyFill="1" applyBorder="1" applyAlignment="1">
      <alignment horizontal="right" vertical="center"/>
    </xf>
    <xf numFmtId="0" fontId="99" fillId="0" borderId="0" xfId="6" applyFont="1" applyFill="1" applyBorder="1"/>
    <xf numFmtId="0" fontId="97" fillId="0" borderId="36" xfId="6" quotePrefix="1" applyFont="1" applyFill="1" applyBorder="1" applyAlignment="1">
      <alignment horizontal="center" vertical="center"/>
    </xf>
    <xf numFmtId="41" fontId="107" fillId="0" borderId="41" xfId="2058" applyNumberFormat="1" applyFont="1" applyFill="1" applyBorder="1" applyAlignment="1">
      <alignment horizontal="right" vertical="center"/>
    </xf>
    <xf numFmtId="43" fontId="107" fillId="0" borderId="41" xfId="0" applyNumberFormat="1" applyFont="1" applyFill="1" applyBorder="1" applyAlignment="1">
      <alignment horizontal="right" vertical="center"/>
    </xf>
    <xf numFmtId="179" fontId="94" fillId="0" borderId="41" xfId="3" applyFont="1" applyFill="1" applyBorder="1" applyAlignment="1">
      <alignment horizontal="center" vertical="center" shrinkToFit="1"/>
    </xf>
    <xf numFmtId="3" fontId="96" fillId="0" borderId="40" xfId="3" applyNumberFormat="1" applyFont="1" applyFill="1" applyBorder="1" applyAlignment="1">
      <alignment horizontal="center" vertical="center" shrinkToFit="1"/>
    </xf>
    <xf numFmtId="179" fontId="94" fillId="0" borderId="40" xfId="3" applyFont="1" applyFill="1" applyBorder="1" applyAlignment="1">
      <alignment horizontal="center" vertical="center" shrinkToFit="1"/>
    </xf>
    <xf numFmtId="0" fontId="94" fillId="0" borderId="16" xfId="8" quotePrefix="1" applyNumberFormat="1" applyFont="1" applyBorder="1" applyAlignment="1">
      <alignment horizontal="center" vertical="center" shrinkToFit="1"/>
    </xf>
    <xf numFmtId="0" fontId="106" fillId="0" borderId="13" xfId="8" quotePrefix="1" applyNumberFormat="1" applyFont="1" applyFill="1" applyBorder="1" applyAlignment="1">
      <alignment horizontal="center" vertical="center" shrinkToFit="1"/>
    </xf>
    <xf numFmtId="219" fontId="94" fillId="0" borderId="0" xfId="8" applyNumberFormat="1" applyFont="1" applyBorder="1" applyAlignment="1">
      <alignment vertical="center"/>
    </xf>
    <xf numFmtId="219" fontId="94" fillId="0" borderId="0" xfId="3" quotePrefix="1" applyNumberFormat="1" applyFont="1" applyBorder="1" applyAlignment="1">
      <alignment vertical="center"/>
    </xf>
    <xf numFmtId="219" fontId="106" fillId="0" borderId="41" xfId="8" applyNumberFormat="1" applyFont="1" applyFill="1" applyBorder="1" applyAlignment="1">
      <alignment vertical="center"/>
    </xf>
    <xf numFmtId="219" fontId="106" fillId="0" borderId="41" xfId="3" quotePrefix="1" applyNumberFormat="1" applyFont="1" applyFill="1" applyBorder="1" applyAlignment="1">
      <alignment vertical="center"/>
    </xf>
    <xf numFmtId="195" fontId="94" fillId="0" borderId="0" xfId="6" quotePrefix="1" applyNumberFormat="1" applyFont="1" applyFill="1" applyBorder="1" applyAlignment="1">
      <alignment horizontal="right" vertical="center"/>
    </xf>
    <xf numFmtId="1" fontId="94" fillId="0" borderId="8" xfId="8" quotePrefix="1" applyNumberFormat="1" applyFont="1" applyBorder="1" applyAlignment="1">
      <alignment horizontal="center" vertical="center"/>
    </xf>
    <xf numFmtId="3" fontId="110" fillId="0" borderId="43" xfId="359" applyNumberFormat="1" applyFont="1" applyFill="1" applyBorder="1" applyAlignment="1">
      <alignment horizontal="center" vertical="center" shrinkToFit="1"/>
    </xf>
    <xf numFmtId="3" fontId="110" fillId="0" borderId="8" xfId="359" applyNumberFormat="1" applyFont="1" applyFill="1" applyBorder="1" applyAlignment="1">
      <alignment horizontal="center" vertical="center"/>
    </xf>
    <xf numFmtId="3" fontId="110" fillId="0" borderId="40" xfId="359" applyNumberFormat="1" applyFont="1" applyFill="1" applyBorder="1" applyAlignment="1">
      <alignment horizontal="center" vertical="top" shrinkToFit="1"/>
    </xf>
    <xf numFmtId="0" fontId="97" fillId="0" borderId="0" xfId="8" quotePrefix="1" applyNumberFormat="1" applyFont="1" applyFill="1" applyBorder="1" applyAlignment="1">
      <alignment horizontal="center" vertical="center"/>
    </xf>
    <xf numFmtId="179" fontId="97" fillId="0" borderId="0" xfId="3" applyFont="1" applyFill="1" applyBorder="1" applyAlignment="1">
      <alignment horizontal="right" vertical="center"/>
    </xf>
    <xf numFmtId="0" fontId="97" fillId="0" borderId="0" xfId="8" applyFont="1" applyFill="1" applyBorder="1" applyAlignment="1">
      <alignment horizontal="right" vertical="center"/>
    </xf>
    <xf numFmtId="1" fontId="94" fillId="0" borderId="10" xfId="11" applyNumberFormat="1" applyFont="1" applyBorder="1" applyAlignment="1">
      <alignment horizontal="center" vertical="center"/>
    </xf>
    <xf numFmtId="183" fontId="96" fillId="0" borderId="21" xfId="3" applyNumberFormat="1" applyFont="1" applyBorder="1" applyAlignment="1">
      <alignment horizontal="center" vertical="center"/>
    </xf>
    <xf numFmtId="179" fontId="94" fillId="0" borderId="40" xfId="3" applyFont="1" applyBorder="1" applyAlignment="1">
      <alignment horizontal="center" vertical="center" shrinkToFit="1"/>
    </xf>
    <xf numFmtId="179" fontId="94" fillId="0" borderId="15" xfId="7" applyNumberFormat="1" applyFont="1" applyBorder="1" applyAlignment="1">
      <alignment horizontal="center" vertical="center"/>
    </xf>
    <xf numFmtId="179" fontId="94" fillId="0" borderId="13" xfId="3" applyFont="1" applyBorder="1" applyAlignment="1">
      <alignment horizontal="center" vertical="center" shrinkToFit="1"/>
    </xf>
    <xf numFmtId="3" fontId="113" fillId="0" borderId="0" xfId="7" applyNumberFormat="1" applyFont="1" applyAlignment="1">
      <alignment horizontal="centerContinuous"/>
    </xf>
    <xf numFmtId="0" fontId="113" fillId="0" borderId="0" xfId="7" applyFont="1" applyBorder="1" applyAlignment="1">
      <alignment horizontal="centerContinuous"/>
    </xf>
    <xf numFmtId="179" fontId="113" fillId="0" borderId="0" xfId="7" applyNumberFormat="1" applyFont="1" applyAlignment="1">
      <alignment horizontal="centerContinuous"/>
    </xf>
    <xf numFmtId="0" fontId="113" fillId="0" borderId="0" xfId="7" applyFont="1" applyBorder="1"/>
    <xf numFmtId="0" fontId="113" fillId="0" borderId="0" xfId="6" applyFont="1" applyAlignment="1">
      <alignment horizontal="centerContinuous"/>
    </xf>
    <xf numFmtId="3" fontId="113" fillId="0" borderId="0" xfId="6" applyNumberFormat="1" applyFont="1" applyAlignment="1">
      <alignment horizontal="centerContinuous"/>
    </xf>
    <xf numFmtId="3" fontId="115" fillId="0" borderId="0" xfId="6" applyNumberFormat="1" applyFont="1" applyAlignment="1">
      <alignment horizontal="centerContinuous"/>
    </xf>
    <xf numFmtId="2" fontId="113" fillId="0" borderId="0" xfId="6" applyNumberFormat="1" applyFont="1" applyAlignment="1">
      <alignment horizontal="centerContinuous"/>
    </xf>
    <xf numFmtId="2" fontId="115" fillId="0" borderId="0" xfId="6" applyNumberFormat="1" applyFont="1" applyAlignment="1">
      <alignment horizontal="centerContinuous"/>
    </xf>
    <xf numFmtId="178" fontId="113" fillId="0" borderId="0" xfId="4" applyFont="1" applyAlignment="1">
      <alignment horizontal="centerContinuous"/>
    </xf>
    <xf numFmtId="0" fontId="113" fillId="0" borderId="0" xfId="6" applyFont="1" applyBorder="1"/>
    <xf numFmtId="0" fontId="96" fillId="0" borderId="0" xfId="6" applyFont="1" applyFill="1" applyBorder="1"/>
    <xf numFmtId="0" fontId="94" fillId="0" borderId="0" xfId="6" quotePrefix="1" applyFont="1" applyFill="1" applyBorder="1" applyAlignment="1">
      <alignment horizontal="center" vertical="center"/>
    </xf>
    <xf numFmtId="41" fontId="116" fillId="0" borderId="0" xfId="0" applyNumberFormat="1" applyFont="1" applyFill="1" applyBorder="1" applyAlignment="1">
      <alignment horizontal="right" vertical="center"/>
    </xf>
    <xf numFmtId="43" fontId="116" fillId="0" borderId="0" xfId="0" applyNumberFormat="1" applyFont="1" applyFill="1" applyBorder="1" applyAlignment="1">
      <alignment horizontal="right" vertical="center"/>
    </xf>
    <xf numFmtId="41" fontId="116" fillId="0" borderId="8" xfId="2058" applyNumberFormat="1" applyFont="1" applyFill="1" applyBorder="1" applyAlignment="1">
      <alignment horizontal="right" vertical="center"/>
    </xf>
    <xf numFmtId="43" fontId="116" fillId="0" borderId="5" xfId="0" applyNumberFormat="1" applyFont="1" applyFill="1" applyBorder="1" applyAlignment="1">
      <alignment horizontal="right" vertical="center"/>
    </xf>
    <xf numFmtId="0" fontId="94" fillId="0" borderId="15" xfId="6" applyFont="1" applyBorder="1" applyAlignment="1">
      <alignment horizontal="center" vertical="center"/>
    </xf>
    <xf numFmtId="0" fontId="94" fillId="0" borderId="16" xfId="6" applyFont="1" applyBorder="1" applyAlignment="1">
      <alignment horizontal="center" vertical="center"/>
    </xf>
    <xf numFmtId="0" fontId="94" fillId="0" borderId="16" xfId="6" quotePrefix="1" applyFont="1" applyBorder="1" applyAlignment="1">
      <alignment horizontal="center" vertical="center"/>
    </xf>
    <xf numFmtId="0" fontId="94" fillId="0" borderId="16" xfId="6" quotePrefix="1" applyFont="1" applyFill="1" applyBorder="1" applyAlignment="1">
      <alignment horizontal="center" vertical="center"/>
    </xf>
    <xf numFmtId="0" fontId="97" fillId="0" borderId="13" xfId="6" quotePrefix="1" applyFont="1" applyFill="1" applyBorder="1" applyAlignment="1">
      <alignment horizontal="center" vertical="center"/>
    </xf>
    <xf numFmtId="0" fontId="96" fillId="0" borderId="0" xfId="14" applyFont="1" applyFill="1" applyBorder="1"/>
    <xf numFmtId="0" fontId="58" fillId="0" borderId="0" xfId="14" quotePrefix="1" applyFont="1" applyFill="1" applyBorder="1" applyAlignment="1">
      <alignment horizontal="center" vertical="center"/>
    </xf>
    <xf numFmtId="201" fontId="58" fillId="0" borderId="0" xfId="3" quotePrefix="1" applyNumberFormat="1" applyFont="1" applyFill="1" applyBorder="1" applyAlignment="1">
      <alignment horizontal="right" vertical="center" indent="1"/>
    </xf>
    <xf numFmtId="179" fontId="94" fillId="0" borderId="13" xfId="3" applyFont="1" applyBorder="1" applyAlignment="1">
      <alignment horizontal="center" vertical="center"/>
    </xf>
    <xf numFmtId="0" fontId="94" fillId="0" borderId="9" xfId="14" quotePrefix="1" applyFont="1" applyBorder="1" applyAlignment="1">
      <alignment horizontal="center" vertical="center"/>
    </xf>
    <xf numFmtId="0" fontId="94" fillId="0" borderId="16" xfId="14" quotePrefix="1" applyFont="1" applyBorder="1" applyAlignment="1">
      <alignment horizontal="center" vertical="center"/>
    </xf>
    <xf numFmtId="0" fontId="94" fillId="0" borderId="16" xfId="14" quotePrefix="1" applyFont="1" applyFill="1" applyBorder="1" applyAlignment="1">
      <alignment horizontal="center" vertical="center"/>
    </xf>
    <xf numFmtId="0" fontId="58" fillId="0" borderId="16" xfId="14" quotePrefix="1" applyFont="1" applyFill="1" applyBorder="1" applyAlignment="1">
      <alignment horizontal="center" vertical="center"/>
    </xf>
    <xf numFmtId="0" fontId="106" fillId="0" borderId="13" xfId="14" quotePrefix="1" applyFont="1" applyFill="1" applyBorder="1" applyAlignment="1">
      <alignment horizontal="center" vertical="center"/>
    </xf>
    <xf numFmtId="0" fontId="99" fillId="0" borderId="8" xfId="14" applyFont="1" applyFill="1" applyBorder="1"/>
    <xf numFmtId="0" fontId="58" fillId="0" borderId="5" xfId="12" quotePrefix="1" applyFont="1" applyFill="1" applyBorder="1" applyAlignment="1">
      <alignment horizontal="center" vertical="center"/>
    </xf>
    <xf numFmtId="0" fontId="58" fillId="0" borderId="8" xfId="12" quotePrefix="1" applyFont="1" applyFill="1" applyBorder="1" applyAlignment="1">
      <alignment horizontal="center" vertical="center"/>
    </xf>
    <xf numFmtId="1" fontId="96" fillId="0" borderId="0" xfId="11" applyNumberFormat="1" applyFont="1" applyFill="1" applyBorder="1"/>
    <xf numFmtId="0" fontId="94" fillId="0" borderId="0" xfId="12" quotePrefix="1" applyFont="1" applyBorder="1" applyAlignment="1">
      <alignment horizontal="center" vertical="center"/>
    </xf>
    <xf numFmtId="1" fontId="96" fillId="0" borderId="0" xfId="11" applyNumberFormat="1" applyFont="1" applyFill="1" applyBorder="1" applyAlignment="1">
      <alignment vertical="center"/>
    </xf>
    <xf numFmtId="1" fontId="94" fillId="0" borderId="16" xfId="3" applyNumberFormat="1" applyFont="1" applyBorder="1" applyAlignment="1">
      <alignment horizontal="center" vertical="center"/>
    </xf>
    <xf numFmtId="1" fontId="94" fillId="0" borderId="16" xfId="11" quotePrefix="1" applyNumberFormat="1" applyFont="1" applyBorder="1" applyAlignment="1">
      <alignment horizontal="center" vertical="center"/>
    </xf>
    <xf numFmtId="1" fontId="97" fillId="0" borderId="13" xfId="11" quotePrefix="1" applyNumberFormat="1" applyFont="1" applyBorder="1" applyAlignment="1">
      <alignment horizontal="center" vertical="center"/>
    </xf>
    <xf numFmtId="1" fontId="94" fillId="0" borderId="16" xfId="15" quotePrefix="1" applyNumberFormat="1" applyFont="1" applyBorder="1" applyAlignment="1">
      <alignment horizontal="center" vertical="center"/>
    </xf>
    <xf numFmtId="1" fontId="97" fillId="0" borderId="13" xfId="15" quotePrefix="1" applyNumberFormat="1" applyFont="1" applyBorder="1" applyAlignment="1">
      <alignment horizontal="center" vertical="center"/>
    </xf>
    <xf numFmtId="0" fontId="94" fillId="0" borderId="46" xfId="0" applyFont="1" applyBorder="1" applyAlignment="1">
      <alignment horizontal="right" vertical="center"/>
    </xf>
    <xf numFmtId="1" fontId="96" fillId="0" borderId="0" xfId="10" applyNumberFormat="1" applyFont="1" applyFill="1" applyBorder="1"/>
    <xf numFmtId="0" fontId="94" fillId="0" borderId="0" xfId="14" applyFont="1" applyBorder="1" applyAlignment="1">
      <alignment horizontal="right"/>
    </xf>
    <xf numFmtId="179" fontId="94" fillId="0" borderId="9" xfId="7" applyNumberFormat="1" applyFont="1" applyBorder="1" applyAlignment="1">
      <alignment horizontal="center" vertical="center"/>
    </xf>
    <xf numFmtId="1" fontId="94" fillId="0" borderId="13" xfId="3" applyNumberFormat="1" applyFont="1" applyBorder="1" applyAlignment="1">
      <alignment horizontal="center" vertical="center" shrinkToFit="1"/>
    </xf>
    <xf numFmtId="1" fontId="94" fillId="0" borderId="16" xfId="10" quotePrefix="1" applyNumberFormat="1" applyFont="1" applyBorder="1" applyAlignment="1">
      <alignment horizontal="center" vertical="center"/>
    </xf>
    <xf numFmtId="1" fontId="97" fillId="0" borderId="13" xfId="10" quotePrefix="1" applyNumberFormat="1" applyFont="1" applyBorder="1" applyAlignment="1">
      <alignment horizontal="center" vertical="center"/>
    </xf>
    <xf numFmtId="1" fontId="113" fillId="0" borderId="0" xfId="10" applyNumberFormat="1" applyFont="1" applyAlignment="1">
      <alignment horizontal="centerContinuous" vertical="top"/>
    </xf>
    <xf numFmtId="3" fontId="113" fillId="0" borderId="0" xfId="10" applyNumberFormat="1" applyFont="1" applyAlignment="1">
      <alignment horizontal="centerContinuous" vertical="top"/>
    </xf>
    <xf numFmtId="1" fontId="113" fillId="0" borderId="0" xfId="10" applyNumberFormat="1" applyFont="1" applyBorder="1" applyAlignment="1">
      <alignment vertical="top"/>
    </xf>
    <xf numFmtId="1" fontId="113" fillId="0" borderId="0" xfId="13" applyNumberFormat="1" applyFont="1" applyAlignment="1">
      <alignment horizontal="centerContinuous" vertical="top"/>
    </xf>
    <xf numFmtId="3" fontId="113" fillId="0" borderId="0" xfId="13" applyNumberFormat="1" applyFont="1" applyAlignment="1">
      <alignment horizontal="centerContinuous" vertical="top"/>
    </xf>
    <xf numFmtId="183" fontId="113" fillId="0" borderId="0" xfId="13" applyNumberFormat="1" applyFont="1" applyAlignment="1">
      <alignment horizontal="centerContinuous" vertical="top"/>
    </xf>
    <xf numFmtId="1" fontId="115" fillId="0" borderId="0" xfId="13" applyNumberFormat="1" applyFont="1" applyBorder="1" applyAlignment="1">
      <alignment vertical="top"/>
    </xf>
    <xf numFmtId="0" fontId="94" fillId="0" borderId="0" xfId="12" applyFont="1" applyBorder="1" applyAlignment="1">
      <alignment horizontal="center" vertical="center"/>
    </xf>
    <xf numFmtId="1" fontId="94" fillId="0" borderId="16" xfId="13" quotePrefix="1" applyNumberFormat="1" applyFont="1" applyBorder="1" applyAlignment="1">
      <alignment horizontal="center" vertical="center"/>
    </xf>
    <xf numFmtId="1" fontId="96" fillId="0" borderId="8" xfId="13" applyNumberFormat="1" applyFont="1" applyFill="1" applyBorder="1"/>
    <xf numFmtId="186" fontId="99" fillId="0" borderId="0" xfId="3" quotePrefix="1" applyNumberFormat="1" applyFont="1" applyBorder="1" applyAlignment="1">
      <alignment horizontal="right" vertical="center"/>
    </xf>
    <xf numFmtId="1" fontId="99" fillId="0" borderId="0" xfId="13" quotePrefix="1" applyNumberFormat="1" applyFont="1" applyBorder="1" applyAlignment="1">
      <alignment horizontal="center" vertical="center"/>
    </xf>
    <xf numFmtId="0" fontId="99" fillId="0" borderId="5" xfId="12" applyFont="1" applyFill="1" applyBorder="1" applyAlignment="1">
      <alignment horizontal="center" vertical="center"/>
    </xf>
    <xf numFmtId="199" fontId="96" fillId="0" borderId="0" xfId="0" applyNumberFormat="1" applyFont="1" applyBorder="1" applyAlignment="1">
      <alignment horizontal="right" vertical="center"/>
    </xf>
    <xf numFmtId="199" fontId="99" fillId="0" borderId="8" xfId="0" applyNumberFormat="1" applyFont="1" applyBorder="1" applyAlignment="1">
      <alignment horizontal="right" vertical="center"/>
    </xf>
    <xf numFmtId="0" fontId="94" fillId="0" borderId="46" xfId="7" applyFont="1" applyBorder="1" applyAlignment="1">
      <alignment vertical="center"/>
    </xf>
    <xf numFmtId="183" fontId="94" fillId="0" borderId="46" xfId="17" applyNumberFormat="1" applyFont="1" applyBorder="1" applyAlignment="1">
      <alignment horizontal="center"/>
    </xf>
    <xf numFmtId="0" fontId="94" fillId="0" borderId="46" xfId="17" applyFont="1" applyBorder="1" applyAlignment="1">
      <alignment horizontal="center"/>
    </xf>
    <xf numFmtId="3" fontId="94" fillId="0" borderId="46" xfId="13" applyNumberFormat="1" applyFont="1" applyBorder="1" applyAlignment="1">
      <alignment horizontal="left"/>
    </xf>
    <xf numFmtId="0" fontId="94" fillId="0" borderId="46" xfId="17" applyFont="1" applyBorder="1" applyAlignment="1">
      <alignment horizontal="right"/>
    </xf>
    <xf numFmtId="0" fontId="95" fillId="0" borderId="46" xfId="0" applyFont="1" applyBorder="1"/>
    <xf numFmtId="0" fontId="96" fillId="0" borderId="0" xfId="12" applyFont="1" applyBorder="1" applyAlignment="1">
      <alignment horizontal="center" vertical="center"/>
    </xf>
    <xf numFmtId="182" fontId="96" fillId="0" borderId="8" xfId="7" applyNumberFormat="1" applyFont="1" applyBorder="1" applyAlignment="1">
      <alignment horizontal="right" vertical="center"/>
    </xf>
    <xf numFmtId="190" fontId="58" fillId="0" borderId="0" xfId="13" applyNumberFormat="1" applyFont="1" applyFill="1" applyBorder="1" applyAlignment="1">
      <alignment horizontal="right" vertical="center"/>
    </xf>
    <xf numFmtId="190" fontId="58" fillId="0" borderId="0" xfId="3" applyNumberFormat="1" applyFont="1" applyFill="1" applyBorder="1" applyAlignment="1">
      <alignment horizontal="right" vertical="center"/>
    </xf>
    <xf numFmtId="194" fontId="58" fillId="0" borderId="0" xfId="3" applyNumberFormat="1" applyFont="1" applyFill="1" applyBorder="1" applyAlignment="1">
      <alignment horizontal="right" vertical="center"/>
    </xf>
    <xf numFmtId="188" fontId="58" fillId="0" borderId="0" xfId="3" quotePrefix="1" applyNumberFormat="1" applyFont="1" applyFill="1" applyBorder="1" applyAlignment="1">
      <alignment horizontal="right" vertical="center"/>
    </xf>
    <xf numFmtId="190" fontId="58" fillId="0" borderId="0" xfId="3" quotePrefix="1" applyNumberFormat="1" applyFont="1" applyFill="1" applyBorder="1" applyAlignment="1">
      <alignment horizontal="right" vertical="center"/>
    </xf>
    <xf numFmtId="1" fontId="104" fillId="0" borderId="0" xfId="13" quotePrefix="1" applyNumberFormat="1" applyFont="1" applyFill="1" applyBorder="1" applyAlignment="1">
      <alignment horizontal="center" vertical="center"/>
    </xf>
    <xf numFmtId="190" fontId="58" fillId="0" borderId="5" xfId="3" quotePrefix="1" applyNumberFormat="1" applyFont="1" applyFill="1" applyBorder="1" applyAlignment="1">
      <alignment horizontal="right" vertical="center"/>
    </xf>
    <xf numFmtId="0" fontId="58" fillId="0" borderId="5" xfId="12" applyFont="1" applyFill="1" applyBorder="1" applyAlignment="1">
      <alignment horizontal="center" vertical="center"/>
    </xf>
    <xf numFmtId="1" fontId="104" fillId="0" borderId="5" xfId="13" quotePrefix="1" applyNumberFormat="1" applyFont="1" applyFill="1" applyBorder="1" applyAlignment="1">
      <alignment horizontal="center" vertical="center"/>
    </xf>
    <xf numFmtId="1" fontId="104" fillId="0" borderId="8" xfId="13" quotePrefix="1" applyNumberFormat="1" applyFont="1" applyFill="1" applyBorder="1" applyAlignment="1">
      <alignment horizontal="center" vertical="center"/>
    </xf>
    <xf numFmtId="179" fontId="94" fillId="0" borderId="0" xfId="13" applyNumberFormat="1" applyFont="1" applyFill="1" applyBorder="1" applyAlignment="1">
      <alignment vertical="center"/>
    </xf>
    <xf numFmtId="179" fontId="94" fillId="0" borderId="5" xfId="13" applyNumberFormat="1" applyFont="1" applyFill="1" applyBorder="1" applyAlignment="1">
      <alignment vertical="center"/>
    </xf>
    <xf numFmtId="1" fontId="58" fillId="0" borderId="0" xfId="13" quotePrefix="1" applyNumberFormat="1" applyFont="1" applyFill="1" applyBorder="1" applyAlignment="1">
      <alignment horizontal="center" vertical="center"/>
    </xf>
    <xf numFmtId="193" fontId="58" fillId="0" borderId="8" xfId="13" applyNumberFormat="1" applyFont="1" applyFill="1" applyBorder="1" applyAlignment="1">
      <alignment horizontal="right" vertical="center"/>
    </xf>
    <xf numFmtId="193" fontId="58" fillId="0" borderId="0" xfId="3" applyNumberFormat="1" applyFont="1" applyFill="1" applyBorder="1" applyAlignment="1">
      <alignment horizontal="right" vertical="center"/>
    </xf>
    <xf numFmtId="193" fontId="58" fillId="0" borderId="0" xfId="3" quotePrefix="1" applyNumberFormat="1" applyFont="1" applyFill="1" applyBorder="1" applyAlignment="1">
      <alignment vertical="center"/>
    </xf>
    <xf numFmtId="1" fontId="94" fillId="0" borderId="0" xfId="13" applyNumberFormat="1" applyFont="1" applyFill="1" applyBorder="1"/>
    <xf numFmtId="0" fontId="115" fillId="0" borderId="0" xfId="0" applyFont="1" applyAlignment="1">
      <alignment horizontal="centerContinuous" vertical="top"/>
    </xf>
    <xf numFmtId="3" fontId="113" fillId="0" borderId="0" xfId="13" applyNumberFormat="1" applyFont="1" applyBorder="1" applyAlignment="1">
      <alignment horizontal="centerContinuous" vertical="top"/>
    </xf>
    <xf numFmtId="3" fontId="94" fillId="0" borderId="0" xfId="8" applyNumberFormat="1" applyFont="1" applyFill="1" applyBorder="1" applyAlignment="1">
      <alignment horizontal="right" vertical="center"/>
    </xf>
    <xf numFmtId="1" fontId="58" fillId="0" borderId="0" xfId="8" quotePrefix="1" applyNumberFormat="1" applyFont="1" applyFill="1" applyBorder="1" applyAlignment="1">
      <alignment horizontal="center" vertical="center"/>
    </xf>
    <xf numFmtId="193" fontId="58" fillId="0" borderId="0" xfId="0" applyNumberFormat="1" applyFont="1" applyFill="1" applyBorder="1" applyAlignment="1">
      <alignment vertical="center"/>
    </xf>
    <xf numFmtId="219" fontId="58" fillId="0" borderId="0" xfId="8" applyNumberFormat="1" applyFont="1" applyFill="1" applyBorder="1" applyAlignment="1">
      <alignment vertical="center"/>
    </xf>
    <xf numFmtId="219" fontId="58" fillId="0" borderId="0" xfId="3" quotePrefix="1" applyNumberFormat="1" applyFont="1" applyFill="1" applyBorder="1" applyAlignment="1">
      <alignment vertical="center"/>
    </xf>
    <xf numFmtId="193" fontId="58" fillId="0" borderId="0" xfId="8" applyNumberFormat="1" applyFont="1" applyFill="1" applyBorder="1" applyAlignment="1">
      <alignment vertical="center"/>
    </xf>
    <xf numFmtId="193" fontId="58" fillId="0" borderId="8" xfId="0" applyNumberFormat="1" applyFont="1" applyFill="1" applyBorder="1" applyAlignment="1">
      <alignment vertical="center"/>
    </xf>
    <xf numFmtId="193" fontId="58" fillId="0" borderId="5" xfId="3" quotePrefix="1" applyNumberFormat="1" applyFont="1" applyFill="1" applyBorder="1" applyAlignment="1">
      <alignment vertical="center"/>
    </xf>
    <xf numFmtId="1" fontId="58" fillId="0" borderId="8" xfId="8" quotePrefix="1" applyNumberFormat="1" applyFont="1" applyFill="1" applyBorder="1" applyAlignment="1">
      <alignment horizontal="center" vertical="center"/>
    </xf>
    <xf numFmtId="0" fontId="94" fillId="0" borderId="0" xfId="7" quotePrefix="1" applyNumberFormat="1" applyFont="1" applyFill="1" applyBorder="1" applyAlignment="1">
      <alignment horizontal="center" vertical="center"/>
    </xf>
    <xf numFmtId="179" fontId="94" fillId="0" borderId="5" xfId="3" applyFont="1" applyFill="1" applyBorder="1" applyAlignment="1">
      <alignment vertical="center"/>
    </xf>
    <xf numFmtId="179" fontId="94" fillId="0" borderId="5" xfId="3" applyFont="1" applyFill="1" applyBorder="1" applyAlignment="1">
      <alignment horizontal="right" vertical="center"/>
    </xf>
    <xf numFmtId="3" fontId="94" fillId="0" borderId="8" xfId="3" applyNumberFormat="1" applyFont="1" applyFill="1" applyBorder="1" applyAlignment="1">
      <alignment horizontal="center" vertical="center"/>
    </xf>
    <xf numFmtId="0" fontId="94" fillId="0" borderId="20" xfId="0" applyFont="1" applyFill="1" applyBorder="1" applyAlignment="1">
      <alignment horizontal="centerContinuous" vertical="center"/>
    </xf>
    <xf numFmtId="179" fontId="94" fillId="0" borderId="13" xfId="3" applyFont="1" applyBorder="1" applyAlignment="1">
      <alignment vertical="center" shrinkToFit="1"/>
    </xf>
    <xf numFmtId="0" fontId="94" fillId="0" borderId="16" xfId="8" quotePrefix="1" applyNumberFormat="1" applyFont="1" applyFill="1" applyBorder="1" applyAlignment="1">
      <alignment horizontal="center" vertical="center" shrinkToFit="1"/>
    </xf>
    <xf numFmtId="3" fontId="97" fillId="0" borderId="8" xfId="8" applyNumberFormat="1" applyFont="1" applyFill="1" applyBorder="1" applyAlignment="1">
      <alignment horizontal="right" shrinkToFit="1"/>
    </xf>
    <xf numFmtId="0" fontId="94" fillId="0" borderId="0" xfId="8" quotePrefix="1" applyNumberFormat="1" applyFont="1" applyFill="1" applyBorder="1" applyAlignment="1">
      <alignment horizontal="center" vertical="center" shrinkToFit="1"/>
    </xf>
    <xf numFmtId="202" fontId="104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94" fillId="0" borderId="8" xfId="8" applyNumberFormat="1" applyFont="1" applyFill="1" applyBorder="1" applyAlignment="1">
      <alignment horizontal="right" shrinkToFit="1"/>
    </xf>
    <xf numFmtId="3" fontId="94" fillId="0" borderId="0" xfId="8" applyNumberFormat="1" applyFont="1" applyFill="1" applyBorder="1" applyAlignment="1">
      <alignment horizontal="right" shrinkToFit="1"/>
    </xf>
    <xf numFmtId="0" fontId="58" fillId="0" borderId="0" xfId="8" applyNumberFormat="1" applyFont="1" applyFill="1" applyBorder="1" applyAlignment="1">
      <alignment horizontal="center" vertical="center"/>
    </xf>
    <xf numFmtId="0" fontId="58" fillId="0" borderId="16" xfId="8" quotePrefix="1" applyNumberFormat="1" applyFont="1" applyFill="1" applyBorder="1" applyAlignment="1">
      <alignment horizontal="center" vertical="center" shrinkToFit="1"/>
    </xf>
    <xf numFmtId="0" fontId="94" fillId="0" borderId="0" xfId="8" quotePrefix="1" applyNumberFormat="1" applyFont="1" applyFill="1" applyBorder="1" applyAlignment="1">
      <alignment horizontal="center" vertical="center"/>
    </xf>
    <xf numFmtId="0" fontId="94" fillId="0" borderId="5" xfId="8" applyFont="1" applyFill="1" applyBorder="1" applyAlignment="1">
      <alignment horizontal="right" vertical="center"/>
    </xf>
    <xf numFmtId="0" fontId="94" fillId="0" borderId="16" xfId="7" applyNumberFormat="1" applyFont="1" applyFill="1" applyBorder="1" applyAlignment="1">
      <alignment horizontal="center" vertical="center"/>
    </xf>
    <xf numFmtId="0" fontId="97" fillId="0" borderId="13" xfId="7" applyNumberFormat="1" applyFont="1" applyFill="1" applyBorder="1" applyAlignment="1">
      <alignment horizontal="center" vertical="center"/>
    </xf>
    <xf numFmtId="179" fontId="94" fillId="0" borderId="16" xfId="3" applyNumberFormat="1" applyFont="1" applyBorder="1" applyAlignment="1">
      <alignment horizontal="center" vertical="center"/>
    </xf>
    <xf numFmtId="179" fontId="94" fillId="0" borderId="13" xfId="3" applyNumberFormat="1" applyFont="1" applyBorder="1" applyAlignment="1">
      <alignment horizontal="center" vertical="center"/>
    </xf>
    <xf numFmtId="179" fontId="96" fillId="0" borderId="40" xfId="3" applyFont="1" applyBorder="1" applyAlignment="1">
      <alignment horizontal="center" vertical="center"/>
    </xf>
    <xf numFmtId="0" fontId="94" fillId="0" borderId="0" xfId="7" applyFont="1" applyFill="1" applyBorder="1" applyAlignment="1">
      <alignment horizontal="center" vertical="center"/>
    </xf>
    <xf numFmtId="41" fontId="116" fillId="0" borderId="0" xfId="2075" applyNumberFormat="1" applyFont="1" applyFill="1" applyBorder="1" applyAlignment="1">
      <alignment horizontal="right" vertical="center"/>
    </xf>
    <xf numFmtId="41" fontId="116" fillId="0" borderId="0" xfId="2082" applyNumberFormat="1" applyFont="1" applyFill="1" applyBorder="1" applyAlignment="1">
      <alignment horizontal="right" vertical="center"/>
    </xf>
    <xf numFmtId="0" fontId="94" fillId="0" borderId="5" xfId="7" applyNumberFormat="1" applyFont="1" applyFill="1" applyBorder="1" applyAlignment="1">
      <alignment horizontal="center" vertical="center"/>
    </xf>
    <xf numFmtId="41" fontId="116" fillId="0" borderId="5" xfId="2065" applyNumberFormat="1" applyFont="1" applyFill="1" applyBorder="1" applyAlignment="1">
      <alignment horizontal="right" vertical="center"/>
    </xf>
    <xf numFmtId="3" fontId="113" fillId="0" borderId="0" xfId="10" applyNumberFormat="1" applyFont="1" applyBorder="1" applyAlignment="1">
      <alignment horizontal="centerContinuous" vertical="top"/>
    </xf>
    <xf numFmtId="186" fontId="96" fillId="0" borderId="0" xfId="3" quotePrefix="1" applyNumberFormat="1" applyFont="1" applyFill="1" applyBorder="1" applyAlignment="1">
      <alignment horizontal="right" vertical="center"/>
    </xf>
    <xf numFmtId="182" fontId="96" fillId="0" borderId="0" xfId="3" quotePrefix="1" applyNumberFormat="1" applyFont="1" applyFill="1" applyBorder="1" applyAlignment="1">
      <alignment horizontal="right" vertical="center"/>
    </xf>
    <xf numFmtId="182" fontId="96" fillId="0" borderId="0" xfId="3" applyNumberFormat="1" applyFont="1" applyFill="1" applyBorder="1" applyAlignment="1">
      <alignment horizontal="right" vertical="center"/>
    </xf>
    <xf numFmtId="179" fontId="96" fillId="0" borderId="0" xfId="3" quotePrefix="1" applyFont="1" applyFill="1" applyBorder="1" applyAlignment="1">
      <alignment horizontal="right" vertical="center"/>
    </xf>
    <xf numFmtId="186" fontId="96" fillId="0" borderId="0" xfId="13" quotePrefix="1" applyNumberFormat="1" applyFont="1" applyFill="1" applyBorder="1" applyAlignment="1">
      <alignment horizontal="right" vertical="center"/>
    </xf>
    <xf numFmtId="186" fontId="96" fillId="0" borderId="0" xfId="3" applyNumberFormat="1" applyFont="1" applyFill="1" applyBorder="1" applyAlignment="1">
      <alignment horizontal="right" vertical="center"/>
    </xf>
    <xf numFmtId="41" fontId="96" fillId="0" borderId="0" xfId="3" quotePrefix="1" applyNumberFormat="1" applyFont="1" applyFill="1" applyBorder="1" applyAlignment="1">
      <alignment horizontal="right" vertical="center"/>
    </xf>
    <xf numFmtId="182" fontId="96" fillId="0" borderId="8" xfId="3" quotePrefix="1" applyNumberFormat="1" applyFont="1" applyFill="1" applyBorder="1" applyAlignment="1">
      <alignment horizontal="right" vertical="center"/>
    </xf>
    <xf numFmtId="186" fontId="99" fillId="0" borderId="41" xfId="3" quotePrefix="1" applyNumberFormat="1" applyFont="1" applyFill="1" applyBorder="1" applyAlignment="1">
      <alignment horizontal="right" vertical="center"/>
    </xf>
    <xf numFmtId="182" fontId="99" fillId="0" borderId="41" xfId="3" quotePrefix="1" applyNumberFormat="1" applyFont="1" applyFill="1" applyBorder="1" applyAlignment="1">
      <alignment horizontal="right" vertical="center"/>
    </xf>
    <xf numFmtId="3" fontId="116" fillId="0" borderId="5" xfId="0" applyNumberFormat="1" applyFont="1" applyFill="1" applyBorder="1" applyAlignment="1">
      <alignment horizontal="centerContinuous" vertical="center"/>
    </xf>
    <xf numFmtId="3" fontId="116" fillId="0" borderId="36" xfId="0" applyNumberFormat="1" applyFont="1" applyFill="1" applyBorder="1" applyAlignment="1">
      <alignment horizontal="centerContinuous" vertical="center"/>
    </xf>
    <xf numFmtId="41" fontId="94" fillId="0" borderId="8" xfId="3" applyNumberFormat="1" applyFont="1" applyFill="1" applyBorder="1" applyAlignment="1">
      <alignment horizontal="right" vertical="center"/>
    </xf>
    <xf numFmtId="41" fontId="94" fillId="0" borderId="0" xfId="3" applyNumberFormat="1" applyFont="1" applyFill="1" applyBorder="1" applyAlignment="1">
      <alignment horizontal="right" vertical="center"/>
    </xf>
    <xf numFmtId="41" fontId="94" fillId="0" borderId="5" xfId="3" applyNumberFormat="1" applyFont="1" applyFill="1" applyBorder="1" applyAlignment="1">
      <alignment horizontal="right" vertical="center"/>
    </xf>
    <xf numFmtId="0" fontId="94" fillId="0" borderId="0" xfId="8" applyNumberFormat="1" applyFont="1" applyFill="1" applyBorder="1" applyAlignment="1">
      <alignment horizontal="center" vertical="center"/>
    </xf>
    <xf numFmtId="0" fontId="94" fillId="0" borderId="5" xfId="8" applyNumberFormat="1" applyFont="1" applyFill="1" applyBorder="1" applyAlignment="1">
      <alignment horizontal="center" vertical="center"/>
    </xf>
    <xf numFmtId="0" fontId="97" fillId="0" borderId="40" xfId="8" applyNumberFormat="1" applyFont="1" applyFill="1" applyBorder="1" applyAlignment="1">
      <alignment horizontal="center" vertical="center"/>
    </xf>
    <xf numFmtId="0" fontId="97" fillId="0" borderId="36" xfId="8" applyNumberFormat="1" applyFont="1" applyFill="1" applyBorder="1" applyAlignment="1">
      <alignment horizontal="center" vertical="center"/>
    </xf>
    <xf numFmtId="41" fontId="117" fillId="0" borderId="0" xfId="157" applyNumberFormat="1" applyFont="1" applyBorder="1">
      <alignment vertical="center"/>
    </xf>
    <xf numFmtId="202" fontId="96" fillId="0" borderId="0" xfId="8" applyNumberFormat="1" applyFont="1"/>
    <xf numFmtId="41" fontId="97" fillId="0" borderId="40" xfId="2912" applyNumberFormat="1" applyFont="1" applyFill="1" applyBorder="1" applyAlignment="1">
      <alignment horizontal="right" vertical="center"/>
    </xf>
    <xf numFmtId="41" fontId="97" fillId="0" borderId="41" xfId="2912" applyNumberFormat="1" applyFont="1" applyFill="1" applyBorder="1" applyAlignment="1">
      <alignment horizontal="right" vertical="center"/>
    </xf>
    <xf numFmtId="41" fontId="96" fillId="0" borderId="0" xfId="8" applyNumberFormat="1" applyFont="1" applyBorder="1" applyAlignment="1">
      <alignment vertical="center"/>
    </xf>
    <xf numFmtId="219" fontId="106" fillId="0" borderId="41" xfId="2912" quotePrefix="1" applyNumberFormat="1" applyFont="1" applyFill="1" applyBorder="1" applyAlignment="1">
      <alignment horizontal="center" vertical="center"/>
    </xf>
    <xf numFmtId="219" fontId="106" fillId="0" borderId="41" xfId="2912" quotePrefix="1" applyNumberFormat="1" applyFont="1" applyFill="1" applyBorder="1" applyAlignment="1">
      <alignment horizontal="right" vertical="center" indent="1"/>
    </xf>
    <xf numFmtId="190" fontId="97" fillId="0" borderId="41" xfId="2912" applyNumberFormat="1" applyFont="1" applyFill="1" applyBorder="1" applyAlignment="1">
      <alignment vertical="center"/>
    </xf>
    <xf numFmtId="190" fontId="97" fillId="0" borderId="41" xfId="2912" quotePrefix="1" applyNumberFormat="1" applyFont="1" applyFill="1" applyBorder="1" applyAlignment="1">
      <alignment vertical="center"/>
    </xf>
    <xf numFmtId="0" fontId="118" fillId="0" borderId="0" xfId="14" applyFont="1" applyFill="1" applyBorder="1" applyAlignment="1">
      <alignment horizontal="center" vertical="center"/>
    </xf>
    <xf numFmtId="179" fontId="58" fillId="0" borderId="0" xfId="3" quotePrefix="1" applyNumberFormat="1" applyFont="1" applyFill="1" applyBorder="1" applyAlignment="1">
      <alignment horizontal="right" vertical="center"/>
    </xf>
    <xf numFmtId="218" fontId="58" fillId="0" borderId="0" xfId="3" quotePrefix="1" applyNumberFormat="1" applyFont="1" applyFill="1" applyBorder="1" applyAlignment="1">
      <alignment horizontal="right" vertical="center"/>
    </xf>
    <xf numFmtId="179" fontId="106" fillId="0" borderId="41" xfId="3" quotePrefix="1" applyNumberFormat="1" applyFont="1" applyFill="1" applyBorder="1" applyAlignment="1">
      <alignment horizontal="right" vertical="center"/>
    </xf>
    <xf numFmtId="218" fontId="106" fillId="0" borderId="41" xfId="3" quotePrefix="1" applyNumberFormat="1" applyFont="1" applyFill="1" applyBorder="1" applyAlignment="1">
      <alignment horizontal="right" vertical="center"/>
    </xf>
    <xf numFmtId="190" fontId="97" fillId="0" borderId="41" xfId="2912" applyNumberFormat="1" applyFont="1" applyBorder="1" applyAlignment="1">
      <alignment horizontal="right" vertical="center"/>
    </xf>
    <xf numFmtId="190" fontId="97" fillId="0" borderId="41" xfId="2912" quotePrefix="1" applyNumberFormat="1" applyFont="1" applyBorder="1" applyAlignment="1">
      <alignment horizontal="right" vertical="center"/>
    </xf>
    <xf numFmtId="190" fontId="97" fillId="0" borderId="41" xfId="360" applyNumberFormat="1" applyFont="1" applyBorder="1" applyAlignment="1">
      <alignment horizontal="right" vertical="center"/>
    </xf>
    <xf numFmtId="41" fontId="96" fillId="0" borderId="0" xfId="360" applyNumberFormat="1" applyFont="1" applyAlignment="1">
      <alignment horizontal="right" vertical="center"/>
    </xf>
    <xf numFmtId="41" fontId="99" fillId="0" borderId="0" xfId="360" applyNumberFormat="1" applyFont="1" applyAlignment="1">
      <alignment horizontal="right" vertical="center"/>
    </xf>
    <xf numFmtId="41" fontId="99" fillId="0" borderId="0" xfId="2912" applyNumberFormat="1" applyFont="1" applyBorder="1" applyAlignment="1">
      <alignment horizontal="right" vertical="center"/>
    </xf>
    <xf numFmtId="0" fontId="99" fillId="0" borderId="0" xfId="360" applyFont="1" applyAlignment="1">
      <alignment horizontal="right" vertical="center"/>
    </xf>
    <xf numFmtId="196" fontId="99" fillId="0" borderId="0" xfId="2912" applyNumberFormat="1" applyFont="1" applyBorder="1" applyAlignment="1">
      <alignment horizontal="right" vertical="center"/>
    </xf>
    <xf numFmtId="3" fontId="99" fillId="0" borderId="0" xfId="2912" applyNumberFormat="1" applyFont="1" applyBorder="1" applyAlignment="1">
      <alignment horizontal="right" vertical="center"/>
    </xf>
    <xf numFmtId="3" fontId="99" fillId="0" borderId="5" xfId="2912" quotePrefix="1" applyNumberFormat="1" applyFont="1" applyBorder="1" applyAlignment="1">
      <alignment horizontal="right" vertical="center"/>
    </xf>
    <xf numFmtId="186" fontId="99" fillId="0" borderId="8" xfId="2912" quotePrefix="1" applyNumberFormat="1" applyFont="1" applyBorder="1" applyAlignment="1">
      <alignment horizontal="right" vertical="center"/>
    </xf>
    <xf numFmtId="186" fontId="99" fillId="0" borderId="0" xfId="17" applyNumberFormat="1" applyFont="1" applyAlignment="1">
      <alignment horizontal="right" vertical="center"/>
    </xf>
    <xf numFmtId="3" fontId="99" fillId="0" borderId="0" xfId="2912" quotePrefix="1" applyNumberFormat="1" applyFont="1" applyBorder="1" applyAlignment="1">
      <alignment horizontal="right" vertical="center"/>
    </xf>
    <xf numFmtId="184" fontId="99" fillId="0" borderId="0" xfId="2912" quotePrefix="1" applyNumberFormat="1" applyFont="1" applyBorder="1" applyAlignment="1">
      <alignment horizontal="right" vertical="center"/>
    </xf>
    <xf numFmtId="182" fontId="99" fillId="0" borderId="0" xfId="2912" applyNumberFormat="1" applyFont="1" applyBorder="1" applyAlignment="1">
      <alignment horizontal="right" vertical="center"/>
    </xf>
    <xf numFmtId="186" fontId="99" fillId="0" borderId="0" xfId="2912" quotePrefix="1" applyNumberFormat="1" applyFont="1" applyBorder="1" applyAlignment="1">
      <alignment horizontal="right" vertical="center"/>
    </xf>
    <xf numFmtId="182" fontId="99" fillId="0" borderId="0" xfId="2912" applyNumberFormat="1" applyFont="1" applyBorder="1" applyAlignment="1">
      <alignment horizontal="right" vertical="center" shrinkToFit="1"/>
    </xf>
    <xf numFmtId="0" fontId="99" fillId="0" borderId="41" xfId="360" applyFont="1" applyBorder="1" applyAlignment="1">
      <alignment horizontal="right" vertical="center"/>
    </xf>
    <xf numFmtId="191" fontId="99" fillId="0" borderId="41" xfId="2912" applyNumberFormat="1" applyFont="1" applyBorder="1" applyAlignment="1">
      <alignment horizontal="right" vertical="center"/>
    </xf>
    <xf numFmtId="179" fontId="99" fillId="0" borderId="41" xfId="2912" quotePrefix="1" applyFont="1" applyBorder="1" applyAlignment="1">
      <alignment horizontal="right" vertical="center"/>
    </xf>
    <xf numFmtId="182" fontId="99" fillId="0" borderId="41" xfId="2912" quotePrefix="1" applyNumberFormat="1" applyFont="1" applyBorder="1" applyAlignment="1">
      <alignment horizontal="right" vertical="center"/>
    </xf>
    <xf numFmtId="182" fontId="99" fillId="0" borderId="41" xfId="2912" applyNumberFormat="1" applyFont="1" applyBorder="1" applyAlignment="1">
      <alignment horizontal="right" vertical="center"/>
    </xf>
    <xf numFmtId="193" fontId="99" fillId="0" borderId="41" xfId="2912" applyNumberFormat="1" applyFont="1" applyBorder="1" applyAlignment="1">
      <alignment horizontal="right" vertical="center"/>
    </xf>
    <xf numFmtId="179" fontId="99" fillId="0" borderId="36" xfId="2912" quotePrefix="1" applyFont="1" applyBorder="1" applyAlignment="1">
      <alignment horizontal="right" vertical="center"/>
    </xf>
    <xf numFmtId="190" fontId="106" fillId="0" borderId="41" xfId="2912" applyNumberFormat="1" applyFont="1" applyFill="1" applyBorder="1" applyAlignment="1">
      <alignment horizontal="right" vertical="center"/>
    </xf>
    <xf numFmtId="194" fontId="106" fillId="0" borderId="41" xfId="2912" applyNumberFormat="1" applyFont="1" applyFill="1" applyBorder="1" applyAlignment="1">
      <alignment horizontal="right" vertical="center"/>
    </xf>
    <xf numFmtId="188" fontId="106" fillId="0" borderId="41" xfId="2912" quotePrefix="1" applyNumberFormat="1" applyFont="1" applyFill="1" applyBorder="1" applyAlignment="1">
      <alignment horizontal="right" vertical="center"/>
    </xf>
    <xf numFmtId="190" fontId="106" fillId="0" borderId="41" xfId="2912" quotePrefix="1" applyNumberFormat="1" applyFont="1" applyFill="1" applyBorder="1" applyAlignment="1">
      <alignment horizontal="right" vertical="center"/>
    </xf>
    <xf numFmtId="182" fontId="99" fillId="0" borderId="41" xfId="2912" quotePrefix="1" applyNumberFormat="1" applyFont="1" applyFill="1" applyBorder="1" applyAlignment="1">
      <alignment horizontal="right" vertical="center"/>
    </xf>
    <xf numFmtId="182" fontId="99" fillId="0" borderId="41" xfId="2912" applyNumberFormat="1" applyFont="1" applyFill="1" applyBorder="1" applyAlignment="1">
      <alignment horizontal="right" vertical="center"/>
    </xf>
    <xf numFmtId="179" fontId="99" fillId="0" borderId="41" xfId="2912" quotePrefix="1" applyFont="1" applyFill="1" applyBorder="1" applyAlignment="1">
      <alignment horizontal="right" vertical="center"/>
    </xf>
    <xf numFmtId="186" fontId="99" fillId="0" borderId="41" xfId="13" quotePrefix="1" applyNumberFormat="1" applyFont="1" applyBorder="1" applyAlignment="1">
      <alignment horizontal="right" vertical="center"/>
    </xf>
    <xf numFmtId="186" fontId="99" fillId="0" borderId="41" xfId="2912" applyNumberFormat="1" applyFont="1" applyFill="1" applyBorder="1" applyAlignment="1">
      <alignment horizontal="right" vertical="center"/>
    </xf>
    <xf numFmtId="41" fontId="99" fillId="0" borderId="36" xfId="2912" quotePrefix="1" applyNumberFormat="1" applyFont="1" applyFill="1" applyBorder="1" applyAlignment="1">
      <alignment horizontal="right" vertical="center"/>
    </xf>
    <xf numFmtId="182" fontId="96" fillId="0" borderId="41" xfId="2912" quotePrefix="1" applyNumberFormat="1" applyFont="1" applyFill="1" applyBorder="1" applyAlignment="1">
      <alignment horizontal="right" vertical="center"/>
    </xf>
    <xf numFmtId="186" fontId="96" fillId="0" borderId="41" xfId="2912" quotePrefix="1" applyNumberFormat="1" applyFont="1" applyFill="1" applyBorder="1" applyAlignment="1">
      <alignment horizontal="right" vertical="center"/>
    </xf>
    <xf numFmtId="179" fontId="96" fillId="0" borderId="36" xfId="2912" quotePrefix="1" applyFont="1" applyFill="1" applyBorder="1" applyAlignment="1">
      <alignment horizontal="right" vertical="center"/>
    </xf>
    <xf numFmtId="193" fontId="58" fillId="0" borderId="0" xfId="3" quotePrefix="1" applyNumberFormat="1" applyFont="1" applyFill="1" applyBorder="1" applyAlignment="1">
      <alignment horizontal="right" vertical="center"/>
    </xf>
    <xf numFmtId="1" fontId="94" fillId="0" borderId="0" xfId="13" applyNumberFormat="1" applyFont="1" applyFill="1" applyBorder="1" applyAlignment="1">
      <alignment horizontal="right" vertical="center"/>
    </xf>
    <xf numFmtId="41" fontId="58" fillId="0" borderId="0" xfId="13" applyNumberFormat="1" applyFont="1" applyFill="1" applyBorder="1" applyAlignment="1">
      <alignment horizontal="right" vertical="center"/>
    </xf>
    <xf numFmtId="193" fontId="106" fillId="0" borderId="41" xfId="3" quotePrefix="1" applyNumberFormat="1" applyFont="1" applyFill="1" applyBorder="1" applyAlignment="1">
      <alignment horizontal="right" vertical="center"/>
    </xf>
    <xf numFmtId="1" fontId="97" fillId="0" borderId="41" xfId="13" applyNumberFormat="1" applyFont="1" applyFill="1" applyBorder="1" applyAlignment="1">
      <alignment horizontal="right" vertical="center"/>
    </xf>
    <xf numFmtId="41" fontId="106" fillId="0" borderId="41" xfId="13" applyNumberFormat="1" applyFont="1" applyFill="1" applyBorder="1" applyAlignment="1">
      <alignment horizontal="right" vertical="center"/>
    </xf>
    <xf numFmtId="179" fontId="94" fillId="0" borderId="41" xfId="13" applyNumberFormat="1" applyFont="1" applyFill="1" applyBorder="1" applyAlignment="1">
      <alignment horizontal="right" vertical="center"/>
    </xf>
    <xf numFmtId="179" fontId="94" fillId="0" borderId="36" xfId="13" applyNumberFormat="1" applyFont="1" applyFill="1" applyBorder="1" applyAlignment="1">
      <alignment horizontal="right" vertical="center"/>
    </xf>
    <xf numFmtId="190" fontId="58" fillId="0" borderId="8" xfId="3" quotePrefix="1" applyNumberFormat="1" applyFont="1" applyFill="1" applyBorder="1" applyAlignment="1">
      <alignment vertical="center"/>
    </xf>
    <xf numFmtId="190" fontId="58" fillId="0" borderId="0" xfId="3" quotePrefix="1" applyNumberFormat="1" applyFont="1" applyFill="1" applyBorder="1" applyAlignment="1">
      <alignment vertical="center"/>
    </xf>
    <xf numFmtId="179" fontId="58" fillId="0" borderId="0" xfId="3" quotePrefix="1" applyNumberFormat="1" applyFont="1" applyFill="1" applyBorder="1" applyAlignment="1">
      <alignment horizontal="center" vertical="center"/>
    </xf>
    <xf numFmtId="190" fontId="58" fillId="0" borderId="0" xfId="3" applyNumberFormat="1" applyFont="1" applyFill="1" applyBorder="1" applyAlignment="1">
      <alignment vertical="center"/>
    </xf>
    <xf numFmtId="3" fontId="94" fillId="0" borderId="37" xfId="3" applyNumberFormat="1" applyFont="1" applyBorder="1" applyAlignment="1">
      <alignment horizontal="center" vertical="center"/>
    </xf>
    <xf numFmtId="3" fontId="94" fillId="0" borderId="35" xfId="3" applyNumberFormat="1" applyFont="1" applyBorder="1" applyAlignment="1">
      <alignment horizontal="center" vertical="center"/>
    </xf>
    <xf numFmtId="0" fontId="113" fillId="0" borderId="0" xfId="7" applyFont="1" applyAlignment="1">
      <alignment horizontal="center"/>
    </xf>
    <xf numFmtId="2" fontId="94" fillId="0" borderId="18" xfId="6" applyNumberFormat="1" applyFont="1" applyBorder="1" applyAlignment="1">
      <alignment horizontal="center" vertical="center" shrinkToFit="1"/>
    </xf>
    <xf numFmtId="2" fontId="94" fillId="0" borderId="17" xfId="6" applyNumberFormat="1" applyFont="1" applyBorder="1" applyAlignment="1">
      <alignment horizontal="center" vertical="center" shrinkToFit="1"/>
    </xf>
    <xf numFmtId="0" fontId="93" fillId="0" borderId="0" xfId="9" applyFont="1" applyAlignment="1">
      <alignment horizontal="center" vertical="top"/>
    </xf>
    <xf numFmtId="185" fontId="93" fillId="0" borderId="0" xfId="9" applyNumberFormat="1" applyFont="1" applyAlignment="1">
      <alignment horizontal="center" vertical="top"/>
    </xf>
    <xf numFmtId="179" fontId="94" fillId="0" borderId="19" xfId="3" applyFont="1" applyBorder="1" applyAlignment="1">
      <alignment horizontal="center" vertical="center" wrapText="1"/>
    </xf>
    <xf numFmtId="179" fontId="94" fillId="0" borderId="18" xfId="3" applyFont="1" applyBorder="1" applyAlignment="1">
      <alignment horizontal="center" vertical="center" wrapText="1"/>
    </xf>
    <xf numFmtId="179" fontId="94" fillId="0" borderId="23" xfId="3" applyFont="1" applyBorder="1" applyAlignment="1">
      <alignment horizontal="center" vertical="center"/>
    </xf>
    <xf numFmtId="179" fontId="94" fillId="0" borderId="5" xfId="3" applyFont="1" applyBorder="1" applyAlignment="1">
      <alignment horizontal="center" vertical="center"/>
    </xf>
    <xf numFmtId="179" fontId="94" fillId="0" borderId="36" xfId="3" applyFont="1" applyBorder="1" applyAlignment="1">
      <alignment horizontal="center" vertical="center"/>
    </xf>
    <xf numFmtId="179" fontId="94" fillId="0" borderId="15" xfId="3" applyFont="1" applyBorder="1" applyAlignment="1">
      <alignment horizontal="center" vertical="center"/>
    </xf>
    <xf numFmtId="179" fontId="94" fillId="0" borderId="16" xfId="3" applyFont="1" applyBorder="1" applyAlignment="1">
      <alignment horizontal="center" vertical="center"/>
    </xf>
    <xf numFmtId="179" fontId="94" fillId="0" borderId="13" xfId="3" applyFont="1" applyBorder="1" applyAlignment="1">
      <alignment horizontal="center" vertical="center"/>
    </xf>
    <xf numFmtId="3" fontId="94" fillId="0" borderId="19" xfId="3" applyNumberFormat="1" applyFont="1" applyBorder="1" applyAlignment="1">
      <alignment horizontal="center" vertical="center"/>
    </xf>
    <xf numFmtId="3" fontId="94" fillId="0" borderId="18" xfId="3" applyNumberFormat="1" applyFont="1" applyBorder="1" applyAlignment="1">
      <alignment horizontal="center" vertical="center"/>
    </xf>
    <xf numFmtId="0" fontId="94" fillId="0" borderId="10" xfId="12" applyFont="1" applyBorder="1" applyAlignment="1">
      <alignment horizontal="center" vertical="center"/>
    </xf>
    <xf numFmtId="0" fontId="94" fillId="0" borderId="25" xfId="12" applyFont="1" applyBorder="1" applyAlignment="1">
      <alignment horizontal="center" vertical="center"/>
    </xf>
    <xf numFmtId="0" fontId="94" fillId="0" borderId="20" xfId="12" applyFont="1" applyBorder="1" applyAlignment="1">
      <alignment horizontal="center" vertical="center"/>
    </xf>
    <xf numFmtId="0" fontId="94" fillId="0" borderId="8" xfId="12" applyFont="1" applyBorder="1" applyAlignment="1">
      <alignment horizontal="center" vertical="center"/>
    </xf>
    <xf numFmtId="0" fontId="94" fillId="0" borderId="40" xfId="12" applyFont="1" applyBorder="1" applyAlignment="1">
      <alignment horizontal="center" vertical="center"/>
    </xf>
    <xf numFmtId="1" fontId="94" fillId="0" borderId="19" xfId="3" applyNumberFormat="1" applyFont="1" applyBorder="1" applyAlignment="1">
      <alignment horizontal="center" vertical="center"/>
    </xf>
    <xf numFmtId="1" fontId="94" fillId="0" borderId="18" xfId="3" applyNumberFormat="1" applyFont="1" applyBorder="1" applyAlignment="1">
      <alignment horizontal="center" vertical="center"/>
    </xf>
    <xf numFmtId="0" fontId="94" fillId="0" borderId="19" xfId="3" applyNumberFormat="1" applyFont="1" applyBorder="1" applyAlignment="1">
      <alignment horizontal="center" vertical="center"/>
    </xf>
    <xf numFmtId="0" fontId="94" fillId="0" borderId="18" xfId="3" applyNumberFormat="1" applyFont="1" applyBorder="1" applyAlignment="1">
      <alignment horizontal="center" vertical="center"/>
    </xf>
    <xf numFmtId="0" fontId="94" fillId="0" borderId="10" xfId="11" applyNumberFormat="1" applyFont="1" applyBorder="1" applyAlignment="1">
      <alignment horizontal="center" vertical="center"/>
    </xf>
    <xf numFmtId="0" fontId="94" fillId="0" borderId="25" xfId="11" applyNumberFormat="1" applyFont="1" applyBorder="1" applyAlignment="1">
      <alignment horizontal="center" vertical="center"/>
    </xf>
    <xf numFmtId="1" fontId="94" fillId="0" borderId="10" xfId="11" applyNumberFormat="1" applyFont="1" applyBorder="1" applyAlignment="1">
      <alignment horizontal="center" vertical="center"/>
    </xf>
    <xf numFmtId="1" fontId="94" fillId="0" borderId="25" xfId="11" applyNumberFormat="1" applyFont="1" applyBorder="1" applyAlignment="1">
      <alignment horizontal="center" vertical="center"/>
    </xf>
    <xf numFmtId="1" fontId="94" fillId="0" borderId="11" xfId="11" applyNumberFormat="1" applyFont="1" applyBorder="1" applyAlignment="1">
      <alignment horizontal="center" vertical="center"/>
    </xf>
    <xf numFmtId="3" fontId="94" fillId="0" borderId="10" xfId="10" applyNumberFormat="1" applyFont="1" applyBorder="1" applyAlignment="1">
      <alignment horizontal="center" vertical="center"/>
    </xf>
    <xf numFmtId="3" fontId="94" fillId="0" borderId="25" xfId="10" applyNumberFormat="1" applyFont="1" applyBorder="1" applyAlignment="1">
      <alignment horizontal="center" vertical="center"/>
    </xf>
    <xf numFmtId="3" fontId="94" fillId="0" borderId="17" xfId="3" applyNumberFormat="1" applyFont="1" applyBorder="1" applyAlignment="1">
      <alignment horizontal="center" vertical="center"/>
    </xf>
    <xf numFmtId="1" fontId="94" fillId="0" borderId="23" xfId="3" applyNumberFormat="1" applyFont="1" applyBorder="1" applyAlignment="1">
      <alignment horizontal="center" vertical="center"/>
    </xf>
    <xf numFmtId="1" fontId="94" fillId="0" borderId="5" xfId="3" applyNumberFormat="1" applyFont="1" applyBorder="1" applyAlignment="1">
      <alignment horizontal="center" vertical="center"/>
    </xf>
    <xf numFmtId="1" fontId="94" fillId="0" borderId="36" xfId="3" applyNumberFormat="1" applyFont="1" applyBorder="1" applyAlignment="1">
      <alignment horizontal="center" vertical="center"/>
    </xf>
    <xf numFmtId="3" fontId="94" fillId="0" borderId="9" xfId="3" applyNumberFormat="1" applyFont="1" applyBorder="1" applyAlignment="1">
      <alignment horizontal="center" vertical="center" wrapText="1"/>
    </xf>
    <xf numFmtId="3" fontId="94" fillId="0" borderId="13" xfId="3" applyNumberFormat="1" applyFont="1" applyBorder="1" applyAlignment="1">
      <alignment horizontal="center" vertical="center" wrapText="1"/>
    </xf>
    <xf numFmtId="179" fontId="94" fillId="0" borderId="15" xfId="7" applyNumberFormat="1" applyFont="1" applyBorder="1" applyAlignment="1">
      <alignment horizontal="center" vertical="center"/>
    </xf>
    <xf numFmtId="179" fontId="94" fillId="0" borderId="16" xfId="7" applyNumberFormat="1" applyFont="1" applyBorder="1" applyAlignment="1">
      <alignment horizontal="center" vertical="center"/>
    </xf>
    <xf numFmtId="179" fontId="94" fillId="0" borderId="13" xfId="7" applyNumberFormat="1" applyFont="1" applyBorder="1" applyAlignment="1">
      <alignment horizontal="center" vertical="center"/>
    </xf>
    <xf numFmtId="3" fontId="94" fillId="0" borderId="10" xfId="3" applyNumberFormat="1" applyFont="1" applyBorder="1" applyAlignment="1">
      <alignment horizontal="center" vertical="center"/>
    </xf>
    <xf numFmtId="3" fontId="94" fillId="0" borderId="25" xfId="3" applyNumberFormat="1" applyFont="1" applyBorder="1" applyAlignment="1">
      <alignment horizontal="center" vertical="center"/>
    </xf>
    <xf numFmtId="183" fontId="94" fillId="0" borderId="10" xfId="3" applyNumberFormat="1" applyFont="1" applyBorder="1" applyAlignment="1">
      <alignment horizontal="center" vertical="center"/>
    </xf>
    <xf numFmtId="183" fontId="94" fillId="0" borderId="25" xfId="3" applyNumberFormat="1" applyFont="1" applyBorder="1" applyAlignment="1">
      <alignment horizontal="center" vertical="center"/>
    </xf>
    <xf numFmtId="183" fontId="94" fillId="0" borderId="46" xfId="17" applyNumberFormat="1" applyFont="1" applyBorder="1" applyAlignment="1">
      <alignment horizontal="center"/>
    </xf>
    <xf numFmtId="183" fontId="93" fillId="0" borderId="0" xfId="17" applyNumberFormat="1" applyFont="1" applyAlignment="1">
      <alignment horizontal="center" vertical="top"/>
    </xf>
    <xf numFmtId="183" fontId="96" fillId="0" borderId="20" xfId="3" applyNumberFormat="1" applyFont="1" applyBorder="1" applyAlignment="1">
      <alignment horizontal="center" vertical="center"/>
    </xf>
    <xf numFmtId="183" fontId="96" fillId="0" borderId="22" xfId="3" applyNumberFormat="1" applyFont="1" applyBorder="1" applyAlignment="1">
      <alignment horizontal="center" vertical="center"/>
    </xf>
    <xf numFmtId="183" fontId="96" fillId="0" borderId="23" xfId="3" applyNumberFormat="1" applyFont="1" applyBorder="1" applyAlignment="1">
      <alignment horizontal="center" vertical="center"/>
    </xf>
    <xf numFmtId="183" fontId="96" fillId="0" borderId="21" xfId="3" applyNumberFormat="1" applyFont="1" applyBorder="1" applyAlignment="1">
      <alignment horizontal="center" vertical="center"/>
    </xf>
    <xf numFmtId="183" fontId="96" fillId="0" borderId="2" xfId="3" applyNumberFormat="1" applyFont="1" applyBorder="1" applyAlignment="1">
      <alignment horizontal="center" vertical="center"/>
    </xf>
    <xf numFmtId="183" fontId="96" fillId="0" borderId="7" xfId="3" applyNumberFormat="1" applyFont="1" applyBorder="1" applyAlignment="1">
      <alignment horizontal="center" vertical="center"/>
    </xf>
    <xf numFmtId="3" fontId="96" fillId="0" borderId="10" xfId="3" applyNumberFormat="1" applyFont="1" applyBorder="1" applyAlignment="1">
      <alignment horizontal="center" vertical="center"/>
    </xf>
    <xf numFmtId="3" fontId="96" fillId="0" borderId="25" xfId="3" applyNumberFormat="1" applyFont="1" applyBorder="1" applyAlignment="1">
      <alignment horizontal="center" vertical="center"/>
    </xf>
    <xf numFmtId="179" fontId="100" fillId="0" borderId="5" xfId="3" applyFont="1" applyBorder="1" applyAlignment="1">
      <alignment horizontal="center" vertical="center" shrinkToFit="1"/>
    </xf>
    <xf numFmtId="179" fontId="100" fillId="0" borderId="36" xfId="3" applyFont="1" applyBorder="1" applyAlignment="1">
      <alignment horizontal="center" vertical="center" shrinkToFit="1"/>
    </xf>
    <xf numFmtId="179" fontId="96" fillId="0" borderId="23" xfId="3" applyFont="1" applyBorder="1" applyAlignment="1">
      <alignment horizontal="center" vertical="center"/>
    </xf>
    <xf numFmtId="179" fontId="96" fillId="0" borderId="5" xfId="3" applyFont="1" applyBorder="1" applyAlignment="1">
      <alignment horizontal="center" vertical="center"/>
    </xf>
    <xf numFmtId="179" fontId="96" fillId="0" borderId="20" xfId="7" applyNumberFormat="1" applyFont="1" applyBorder="1" applyAlignment="1">
      <alignment horizontal="center" vertical="center"/>
    </xf>
    <xf numFmtId="179" fontId="96" fillId="0" borderId="8" xfId="7" applyNumberFormat="1" applyFont="1" applyBorder="1" applyAlignment="1">
      <alignment horizontal="center" vertical="center"/>
    </xf>
    <xf numFmtId="0" fontId="96" fillId="0" borderId="8" xfId="17" applyFont="1" applyBorder="1" applyAlignment="1">
      <alignment horizontal="center" vertical="center" shrinkToFit="1"/>
    </xf>
    <xf numFmtId="0" fontId="96" fillId="0" borderId="40" xfId="17" applyFont="1" applyBorder="1" applyAlignment="1">
      <alignment horizontal="center" vertical="center" shrinkToFit="1"/>
    </xf>
    <xf numFmtId="3" fontId="96" fillId="0" borderId="11" xfId="3" applyNumberFormat="1" applyFont="1" applyBorder="1" applyAlignment="1">
      <alignment horizontal="center" vertical="center"/>
    </xf>
    <xf numFmtId="183" fontId="93" fillId="0" borderId="0" xfId="17" applyNumberFormat="1" applyFont="1" applyBorder="1" applyAlignment="1">
      <alignment horizontal="center" vertical="top"/>
    </xf>
    <xf numFmtId="183" fontId="94" fillId="0" borderId="20" xfId="3" applyNumberFormat="1" applyFont="1" applyBorder="1" applyAlignment="1">
      <alignment horizontal="center" vertical="center"/>
    </xf>
    <xf numFmtId="183" fontId="94" fillId="0" borderId="22" xfId="3" applyNumberFormat="1" applyFont="1" applyBorder="1" applyAlignment="1">
      <alignment horizontal="center" vertical="center"/>
    </xf>
    <xf numFmtId="183" fontId="94" fillId="0" borderId="23" xfId="3" applyNumberFormat="1" applyFont="1" applyBorder="1" applyAlignment="1">
      <alignment horizontal="center" vertical="center"/>
    </xf>
    <xf numFmtId="179" fontId="96" fillId="0" borderId="23" xfId="7" applyNumberFormat="1" applyFont="1" applyBorder="1" applyAlignment="1">
      <alignment horizontal="center" vertical="center"/>
    </xf>
    <xf numFmtId="179" fontId="96" fillId="0" borderId="5" xfId="7" applyNumberFormat="1" applyFont="1" applyBorder="1" applyAlignment="1">
      <alignment horizontal="center" vertical="center"/>
    </xf>
    <xf numFmtId="0" fontId="96" fillId="0" borderId="5" xfId="17" applyFont="1" applyBorder="1" applyAlignment="1">
      <alignment horizontal="center" vertical="center" shrinkToFit="1"/>
    </xf>
    <xf numFmtId="0" fontId="96" fillId="0" borderId="36" xfId="17" applyFont="1" applyBorder="1" applyAlignment="1">
      <alignment horizontal="center" vertical="center" shrinkToFit="1"/>
    </xf>
    <xf numFmtId="183" fontId="96" fillId="0" borderId="19" xfId="3" applyNumberFormat="1" applyFont="1" applyBorder="1" applyAlignment="1">
      <alignment horizontal="center" vertical="center"/>
    </xf>
    <xf numFmtId="183" fontId="96" fillId="0" borderId="18" xfId="3" applyNumberFormat="1" applyFont="1" applyBorder="1" applyAlignment="1">
      <alignment horizontal="center" vertical="center"/>
    </xf>
    <xf numFmtId="183" fontId="96" fillId="0" borderId="17" xfId="3" applyNumberFormat="1" applyFont="1" applyBorder="1" applyAlignment="1">
      <alignment horizontal="center" vertical="center"/>
    </xf>
    <xf numFmtId="1" fontId="94" fillId="0" borderId="20" xfId="3" applyNumberFormat="1" applyFont="1" applyBorder="1" applyAlignment="1">
      <alignment horizontal="center" vertical="center"/>
    </xf>
    <xf numFmtId="1" fontId="94" fillId="0" borderId="8" xfId="3" applyNumberFormat="1" applyFont="1" applyBorder="1" applyAlignment="1">
      <alignment horizontal="center" vertical="center"/>
    </xf>
    <xf numFmtId="1" fontId="94" fillId="0" borderId="40" xfId="3" applyNumberFormat="1" applyFont="1" applyBorder="1" applyAlignment="1">
      <alignment horizontal="center" vertical="center"/>
    </xf>
    <xf numFmtId="0" fontId="94" fillId="0" borderId="10" xfId="3" applyNumberFormat="1" applyFont="1" applyBorder="1" applyAlignment="1">
      <alignment horizontal="center" vertical="center"/>
    </xf>
    <xf numFmtId="0" fontId="94" fillId="0" borderId="25" xfId="3" applyNumberFormat="1" applyFont="1" applyBorder="1" applyAlignment="1">
      <alignment horizontal="center" vertical="center"/>
    </xf>
    <xf numFmtId="0" fontId="94" fillId="0" borderId="11" xfId="3" applyNumberFormat="1" applyFont="1" applyBorder="1" applyAlignment="1">
      <alignment horizontal="center" vertical="center"/>
    </xf>
    <xf numFmtId="0" fontId="94" fillId="0" borderId="40" xfId="13" applyFont="1" applyBorder="1" applyAlignment="1">
      <alignment horizontal="center" vertical="center"/>
    </xf>
    <xf numFmtId="0" fontId="94" fillId="0" borderId="41" xfId="13" applyFont="1" applyBorder="1" applyAlignment="1">
      <alignment horizontal="center" vertical="center"/>
    </xf>
    <xf numFmtId="0" fontId="94" fillId="0" borderId="0" xfId="0" applyFont="1" applyBorder="1" applyAlignment="1">
      <alignment horizontal="left" vertical="center"/>
    </xf>
    <xf numFmtId="0" fontId="94" fillId="0" borderId="0" xfId="0" applyFont="1" applyBorder="1" applyAlignment="1">
      <alignment horizontal="left"/>
    </xf>
    <xf numFmtId="179" fontId="94" fillId="0" borderId="20" xfId="3" applyFont="1" applyBorder="1" applyAlignment="1">
      <alignment horizontal="center" vertical="center" shrinkToFit="1"/>
    </xf>
    <xf numFmtId="179" fontId="94" fillId="0" borderId="8" xfId="3" applyFont="1" applyBorder="1" applyAlignment="1">
      <alignment horizontal="center" vertical="center" shrinkToFit="1"/>
    </xf>
    <xf numFmtId="179" fontId="94" fillId="0" borderId="40" xfId="3" applyFont="1" applyBorder="1" applyAlignment="1">
      <alignment horizontal="center" vertical="center" shrinkToFit="1"/>
    </xf>
    <xf numFmtId="179" fontId="94" fillId="0" borderId="23" xfId="7" applyNumberFormat="1" applyFont="1" applyBorder="1" applyAlignment="1">
      <alignment horizontal="center" vertical="center"/>
    </xf>
    <xf numFmtId="179" fontId="94" fillId="0" borderId="5" xfId="7" applyNumberFormat="1" applyFont="1" applyBorder="1" applyAlignment="1">
      <alignment horizontal="center" vertical="center"/>
    </xf>
    <xf numFmtId="179" fontId="94" fillId="0" borderId="36" xfId="7" applyNumberFormat="1" applyFont="1" applyBorder="1" applyAlignment="1">
      <alignment horizontal="center" vertical="center"/>
    </xf>
    <xf numFmtId="179" fontId="94" fillId="0" borderId="10" xfId="3" applyFont="1" applyBorder="1" applyAlignment="1">
      <alignment horizontal="center" vertical="center"/>
    </xf>
    <xf numFmtId="179" fontId="94" fillId="0" borderId="25" xfId="3" applyFont="1" applyBorder="1" applyAlignment="1">
      <alignment horizontal="center" vertical="center"/>
    </xf>
    <xf numFmtId="0" fontId="30" fillId="0" borderId="0" xfId="18" applyFont="1" applyBorder="1" applyAlignment="1">
      <alignment horizontal="center" vertical="top"/>
    </xf>
    <xf numFmtId="0" fontId="30" fillId="0" borderId="0" xfId="18" applyFont="1" applyBorder="1" applyAlignment="1">
      <alignment horizontal="center" vertical="top" shrinkToFit="1"/>
    </xf>
    <xf numFmtId="179" fontId="9" fillId="0" borderId="20" xfId="7" applyNumberFormat="1" applyFont="1" applyBorder="1" applyAlignment="1">
      <alignment horizontal="center" vertical="center"/>
    </xf>
    <xf numFmtId="179" fontId="9" fillId="0" borderId="8" xfId="7" applyNumberFormat="1" applyFont="1" applyBorder="1" applyAlignment="1">
      <alignment horizontal="center" vertical="center"/>
    </xf>
    <xf numFmtId="179" fontId="9" fillId="0" borderId="14" xfId="7" applyNumberFormat="1" applyFont="1" applyBorder="1" applyAlignment="1">
      <alignment horizontal="center" vertical="center"/>
    </xf>
    <xf numFmtId="179" fontId="9" fillId="0" borderId="23" xfId="3" applyFont="1" applyBorder="1" applyAlignment="1">
      <alignment horizontal="center" vertical="center"/>
    </xf>
    <xf numFmtId="179" fontId="9" fillId="0" borderId="5" xfId="3" applyFont="1" applyBorder="1" applyAlignment="1">
      <alignment horizontal="center" vertical="center"/>
    </xf>
    <xf numFmtId="179" fontId="9" fillId="0" borderId="12" xfId="3" applyFont="1" applyBorder="1" applyAlignment="1">
      <alignment horizontal="center" vertical="center"/>
    </xf>
    <xf numFmtId="179" fontId="9" fillId="0" borderId="19" xfId="3" applyFont="1" applyBorder="1" applyAlignment="1">
      <alignment horizontal="center" vertical="center"/>
    </xf>
    <xf numFmtId="179" fontId="9" fillId="0" borderId="18" xfId="3" applyFont="1" applyBorder="1" applyAlignment="1">
      <alignment horizontal="center" vertical="center"/>
    </xf>
    <xf numFmtId="179" fontId="9" fillId="0" borderId="20" xfId="3" applyFont="1" applyBorder="1" applyAlignment="1">
      <alignment horizontal="center" vertical="center"/>
    </xf>
    <xf numFmtId="179" fontId="9" fillId="0" borderId="8" xfId="3" applyFont="1" applyBorder="1" applyAlignment="1">
      <alignment horizontal="center" vertical="center"/>
    </xf>
    <xf numFmtId="179" fontId="9" fillId="0" borderId="14" xfId="3" applyFont="1" applyBorder="1" applyAlignment="1">
      <alignment horizontal="center" vertical="center"/>
    </xf>
    <xf numFmtId="179" fontId="9" fillId="0" borderId="22" xfId="3" applyFont="1" applyBorder="1" applyAlignment="1">
      <alignment horizontal="center" vertical="center"/>
    </xf>
    <xf numFmtId="179" fontId="8" fillId="0" borderId="14" xfId="3" applyFont="1" applyBorder="1" applyAlignment="1">
      <alignment horizontal="center" vertical="center"/>
    </xf>
    <xf numFmtId="179" fontId="8" fillId="0" borderId="6" xfId="3" applyFont="1" applyBorder="1" applyAlignment="1">
      <alignment horizontal="center" vertical="center"/>
    </xf>
    <xf numFmtId="3" fontId="94" fillId="0" borderId="8" xfId="3" applyNumberFormat="1" applyFont="1" applyFill="1" applyBorder="1" applyAlignment="1">
      <alignment horizontal="center" vertical="center"/>
    </xf>
    <xf numFmtId="3" fontId="94" fillId="0" borderId="40" xfId="3" applyNumberFormat="1" applyFont="1" applyFill="1" applyBorder="1" applyAlignment="1">
      <alignment horizontal="center" vertical="center"/>
    </xf>
    <xf numFmtId="3" fontId="94" fillId="0" borderId="16" xfId="3" applyNumberFormat="1" applyFont="1" applyFill="1" applyBorder="1" applyAlignment="1">
      <alignment horizontal="center" vertical="center"/>
    </xf>
    <xf numFmtId="3" fontId="94" fillId="0" borderId="13" xfId="3" applyNumberFormat="1" applyFont="1" applyFill="1" applyBorder="1" applyAlignment="1">
      <alignment horizontal="center" vertical="center"/>
    </xf>
    <xf numFmtId="1" fontId="93" fillId="0" borderId="0" xfId="7" applyNumberFormat="1" applyFont="1" applyFill="1" applyAlignment="1">
      <alignment horizontal="center" vertical="top"/>
    </xf>
    <xf numFmtId="3" fontId="93" fillId="0" borderId="0" xfId="7" applyNumberFormat="1" applyFont="1" applyFill="1" applyAlignment="1">
      <alignment horizontal="center" vertical="top"/>
    </xf>
    <xf numFmtId="0" fontId="94" fillId="0" borderId="19" xfId="0" applyFont="1" applyFill="1" applyBorder="1" applyAlignment="1">
      <alignment horizontal="center" vertical="center"/>
    </xf>
    <xf numFmtId="0" fontId="94" fillId="0" borderId="18" xfId="0" applyFont="1" applyFill="1" applyBorder="1" applyAlignment="1">
      <alignment horizontal="center" vertical="center"/>
    </xf>
    <xf numFmtId="3" fontId="94" fillId="0" borderId="20" xfId="3" applyNumberFormat="1" applyFont="1" applyFill="1" applyBorder="1" applyAlignment="1">
      <alignment horizontal="center" vertical="center"/>
    </xf>
    <xf numFmtId="3" fontId="94" fillId="0" borderId="18" xfId="3" applyNumberFormat="1" applyFont="1" applyFill="1" applyBorder="1" applyAlignment="1">
      <alignment horizontal="center" vertical="center"/>
    </xf>
    <xf numFmtId="179" fontId="96" fillId="0" borderId="19" xfId="3" applyFont="1" applyBorder="1" applyAlignment="1">
      <alignment horizontal="center" vertical="center" wrapText="1"/>
    </xf>
    <xf numFmtId="179" fontId="96" fillId="0" borderId="18" xfId="3" applyFont="1" applyBorder="1" applyAlignment="1">
      <alignment horizontal="center" vertical="center" wrapText="1"/>
    </xf>
    <xf numFmtId="179" fontId="96" fillId="0" borderId="17" xfId="3" applyFont="1" applyBorder="1" applyAlignment="1">
      <alignment horizontal="center" vertical="center" wrapText="1"/>
    </xf>
    <xf numFmtId="179" fontId="96" fillId="0" borderId="15" xfId="3" applyFont="1" applyBorder="1" applyAlignment="1">
      <alignment horizontal="center" vertical="center"/>
    </xf>
    <xf numFmtId="179" fontId="96" fillId="0" borderId="16" xfId="3" applyFont="1" applyBorder="1" applyAlignment="1">
      <alignment horizontal="center" vertical="center"/>
    </xf>
    <xf numFmtId="179" fontId="96" fillId="0" borderId="16" xfId="3" applyFont="1" applyBorder="1" applyAlignment="1">
      <alignment horizontal="center" vertical="center" shrinkToFit="1"/>
    </xf>
    <xf numFmtId="179" fontId="96" fillId="0" borderId="13" xfId="3" applyFont="1" applyBorder="1" applyAlignment="1">
      <alignment horizontal="center" vertical="center" shrinkToFit="1"/>
    </xf>
    <xf numFmtId="0" fontId="94" fillId="0" borderId="0" xfId="0" applyFont="1" applyBorder="1" applyAlignment="1">
      <alignment horizontal="right" vertical="center" shrinkToFit="1"/>
    </xf>
    <xf numFmtId="179" fontId="96" fillId="0" borderId="8" xfId="3" applyFont="1" applyBorder="1" applyAlignment="1">
      <alignment horizontal="center" vertical="center" wrapText="1"/>
    </xf>
    <xf numFmtId="179" fontId="96" fillId="0" borderId="37" xfId="3" applyFont="1" applyBorder="1" applyAlignment="1">
      <alignment horizontal="center" vertical="center" wrapText="1"/>
    </xf>
    <xf numFmtId="179" fontId="96" fillId="0" borderId="19" xfId="3" applyFont="1" applyBorder="1" applyAlignment="1">
      <alignment horizontal="center" vertical="center"/>
    </xf>
    <xf numFmtId="179" fontId="96" fillId="0" borderId="18" xfId="3" applyFont="1" applyBorder="1" applyAlignment="1">
      <alignment horizontal="center" vertical="center"/>
    </xf>
    <xf numFmtId="179" fontId="96" fillId="0" borderId="17" xfId="3" applyFont="1" applyBorder="1" applyAlignment="1">
      <alignment horizontal="center" vertical="center"/>
    </xf>
    <xf numFmtId="179" fontId="96" fillId="0" borderId="19" xfId="3" applyFont="1" applyBorder="1" applyAlignment="1">
      <alignment horizontal="center" vertical="center" wrapText="1" shrinkToFit="1"/>
    </xf>
    <xf numFmtId="179" fontId="96" fillId="0" borderId="18" xfId="3" applyFont="1" applyBorder="1" applyAlignment="1">
      <alignment horizontal="center" vertical="center" wrapText="1" shrinkToFit="1"/>
    </xf>
    <xf numFmtId="179" fontId="96" fillId="0" borderId="17" xfId="3" applyFont="1" applyBorder="1" applyAlignment="1">
      <alignment horizontal="center" vertical="center" wrapText="1" shrinkToFit="1"/>
    </xf>
    <xf numFmtId="179" fontId="96" fillId="0" borderId="9" xfId="3" applyFont="1" applyBorder="1" applyAlignment="1">
      <alignment horizontal="center" vertical="center" shrinkToFit="1"/>
    </xf>
    <xf numFmtId="179" fontId="96" fillId="0" borderId="9" xfId="3" applyFont="1" applyBorder="1" applyAlignment="1">
      <alignment horizontal="center" vertical="center"/>
    </xf>
    <xf numFmtId="179" fontId="96" fillId="0" borderId="20" xfId="3" applyFont="1" applyBorder="1" applyAlignment="1">
      <alignment horizontal="center" vertical="center" wrapText="1"/>
    </xf>
    <xf numFmtId="179" fontId="96" fillId="0" borderId="8" xfId="3" applyFont="1" applyBorder="1" applyAlignment="1">
      <alignment horizontal="center" vertical="center"/>
    </xf>
    <xf numFmtId="179" fontId="96" fillId="0" borderId="37" xfId="3" applyFont="1" applyBorder="1" applyAlignment="1">
      <alignment horizontal="center" vertical="center"/>
    </xf>
    <xf numFmtId="3" fontId="9" fillId="0" borderId="18" xfId="3" applyNumberFormat="1" applyFont="1" applyBorder="1" applyAlignment="1">
      <alignment horizontal="center" vertical="center"/>
    </xf>
    <xf numFmtId="179" fontId="94" fillId="0" borderId="5" xfId="3" applyFont="1" applyBorder="1" applyAlignment="1">
      <alignment horizontal="center" vertical="center" shrinkToFit="1"/>
    </xf>
    <xf numFmtId="179" fontId="94" fillId="0" borderId="36" xfId="3" applyFont="1" applyBorder="1" applyAlignment="1">
      <alignment horizontal="center" vertical="center" shrinkToFit="1"/>
    </xf>
    <xf numFmtId="179" fontId="94" fillId="0" borderId="16" xfId="3" applyFont="1" applyBorder="1" applyAlignment="1">
      <alignment horizontal="center" vertical="center" shrinkToFit="1"/>
    </xf>
    <xf numFmtId="179" fontId="94" fillId="0" borderId="13" xfId="3" applyFont="1" applyBorder="1" applyAlignment="1">
      <alignment horizontal="center" vertical="center" shrinkToFit="1"/>
    </xf>
    <xf numFmtId="179" fontId="94" fillId="0" borderId="20" xfId="3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179" fontId="94" fillId="0" borderId="40" xfId="3" applyFont="1" applyBorder="1" applyAlignment="1">
      <alignment horizontal="center" vertical="center"/>
    </xf>
    <xf numFmtId="0" fontId="94" fillId="0" borderId="13" xfId="0" applyFont="1" applyBorder="1" applyAlignment="1">
      <alignment horizontal="center" vertical="center"/>
    </xf>
    <xf numFmtId="179" fontId="94" fillId="0" borderId="20" xfId="7" applyNumberFormat="1" applyFont="1" applyBorder="1" applyAlignment="1">
      <alignment horizontal="center" vertical="center"/>
    </xf>
    <xf numFmtId="179" fontId="94" fillId="0" borderId="8" xfId="7" applyNumberFormat="1" applyFont="1" applyBorder="1" applyAlignment="1">
      <alignment horizontal="center" vertical="center"/>
    </xf>
    <xf numFmtId="3" fontId="93" fillId="0" borderId="0" xfId="8" applyNumberFormat="1" applyFont="1" applyBorder="1" applyAlignment="1">
      <alignment horizontal="center" wrapText="1"/>
    </xf>
    <xf numFmtId="0" fontId="94" fillId="0" borderId="46" xfId="8" quotePrefix="1" applyNumberFormat="1" applyFont="1" applyFill="1" applyBorder="1" applyAlignment="1">
      <alignment horizontal="left" vertical="center"/>
    </xf>
    <xf numFmtId="3" fontId="96" fillId="0" borderId="16" xfId="0" applyNumberFormat="1" applyFont="1" applyBorder="1" applyAlignment="1">
      <alignment horizontal="center" vertical="center" shrinkToFit="1"/>
    </xf>
    <xf numFmtId="3" fontId="96" fillId="0" borderId="13" xfId="0" applyNumberFormat="1" applyFont="1" applyBorder="1" applyAlignment="1">
      <alignment horizontal="center" vertical="center" shrinkToFit="1"/>
    </xf>
    <xf numFmtId="0" fontId="30" fillId="0" borderId="0" xfId="8" applyFont="1" applyBorder="1" applyAlignment="1">
      <alignment horizontal="center" vertical="top"/>
    </xf>
    <xf numFmtId="179" fontId="9" fillId="0" borderId="37" xfId="3" applyFont="1" applyBorder="1" applyAlignment="1">
      <alignment horizontal="center" vertical="center"/>
    </xf>
    <xf numFmtId="179" fontId="9" fillId="0" borderId="36" xfId="3" applyFont="1" applyBorder="1" applyAlignment="1">
      <alignment horizontal="center" vertical="center"/>
    </xf>
  </cellXfs>
  <cellStyles count="2913">
    <cellStyle name="_x000a_386grabber=M" xfId="691" xr:uid="{00000000-0005-0000-0000-000000000000}"/>
    <cellStyle name="??&amp;O?&amp;H?_x0008_??_x0007__x0001__x0001_" xfId="692" xr:uid="{00000000-0005-0000-0000-000001000000}"/>
    <cellStyle name="20% - 강조색1 2" xfId="158" xr:uid="{00000000-0005-0000-0000-000002000000}"/>
    <cellStyle name="20% - 강조색1 3" xfId="693" xr:uid="{00000000-0005-0000-0000-000003000000}"/>
    <cellStyle name="20% - 강조색2 2" xfId="159" xr:uid="{00000000-0005-0000-0000-000004000000}"/>
    <cellStyle name="20% - 강조색2 3" xfId="694" xr:uid="{00000000-0005-0000-0000-000005000000}"/>
    <cellStyle name="20% - 강조색3 2" xfId="160" xr:uid="{00000000-0005-0000-0000-000006000000}"/>
    <cellStyle name="20% - 강조색3 3" xfId="695" xr:uid="{00000000-0005-0000-0000-000007000000}"/>
    <cellStyle name="20% - 강조색4 2" xfId="161" xr:uid="{00000000-0005-0000-0000-000008000000}"/>
    <cellStyle name="20% - 강조색4 3" xfId="696" xr:uid="{00000000-0005-0000-0000-000009000000}"/>
    <cellStyle name="20% - 강조색5 2" xfId="162" xr:uid="{00000000-0005-0000-0000-00000A000000}"/>
    <cellStyle name="20% - 강조색5 3" xfId="697" xr:uid="{00000000-0005-0000-0000-00000B000000}"/>
    <cellStyle name="20% - 강조색6 2" xfId="163" xr:uid="{00000000-0005-0000-0000-00000C000000}"/>
    <cellStyle name="20% - 강조색6 3" xfId="698" xr:uid="{00000000-0005-0000-0000-00000D000000}"/>
    <cellStyle name="40% - 강조색1 2" xfId="164" xr:uid="{00000000-0005-0000-0000-00000E000000}"/>
    <cellStyle name="40% - 강조색1 3" xfId="699" xr:uid="{00000000-0005-0000-0000-00000F000000}"/>
    <cellStyle name="40% - 강조색2 2" xfId="165" xr:uid="{00000000-0005-0000-0000-000010000000}"/>
    <cellStyle name="40% - 강조색2 3" xfId="700" xr:uid="{00000000-0005-0000-0000-000011000000}"/>
    <cellStyle name="40% - 강조색3 2" xfId="166" xr:uid="{00000000-0005-0000-0000-000012000000}"/>
    <cellStyle name="40% - 강조색3 3" xfId="701" xr:uid="{00000000-0005-0000-0000-000013000000}"/>
    <cellStyle name="40% - 강조색4 2" xfId="167" xr:uid="{00000000-0005-0000-0000-000014000000}"/>
    <cellStyle name="40% - 강조색4 3" xfId="702" xr:uid="{00000000-0005-0000-0000-000015000000}"/>
    <cellStyle name="40% - 강조색5 2" xfId="168" xr:uid="{00000000-0005-0000-0000-000016000000}"/>
    <cellStyle name="40% - 강조색5 3" xfId="703" xr:uid="{00000000-0005-0000-0000-000017000000}"/>
    <cellStyle name="40% - 강조색6 2" xfId="169" xr:uid="{00000000-0005-0000-0000-000018000000}"/>
    <cellStyle name="40% - 강조색6 3" xfId="704" xr:uid="{00000000-0005-0000-0000-000019000000}"/>
    <cellStyle name="60% - 강조색1 2" xfId="170" xr:uid="{00000000-0005-0000-0000-00001A000000}"/>
    <cellStyle name="60% - 강조색1 3" xfId="705" xr:uid="{00000000-0005-0000-0000-00001B000000}"/>
    <cellStyle name="60% - 강조색2 2" xfId="171" xr:uid="{00000000-0005-0000-0000-00001C000000}"/>
    <cellStyle name="60% - 강조색2 3" xfId="706" xr:uid="{00000000-0005-0000-0000-00001D000000}"/>
    <cellStyle name="60% - 강조색3 2" xfId="172" xr:uid="{00000000-0005-0000-0000-00001E000000}"/>
    <cellStyle name="60% - 강조색3 3" xfId="707" xr:uid="{00000000-0005-0000-0000-00001F000000}"/>
    <cellStyle name="60% - 강조색4 2" xfId="173" xr:uid="{00000000-0005-0000-0000-000020000000}"/>
    <cellStyle name="60% - 강조색4 3" xfId="708" xr:uid="{00000000-0005-0000-0000-000021000000}"/>
    <cellStyle name="60% - 강조색5 2" xfId="174" xr:uid="{00000000-0005-0000-0000-000022000000}"/>
    <cellStyle name="60% - 강조색5 3" xfId="709" xr:uid="{00000000-0005-0000-0000-000023000000}"/>
    <cellStyle name="60% - 강조색6 2" xfId="175" xr:uid="{00000000-0005-0000-0000-000024000000}"/>
    <cellStyle name="60% - 강조색6 3" xfId="710" xr:uid="{00000000-0005-0000-0000-000025000000}"/>
    <cellStyle name="AeE­ [0]_0809ºn±³ " xfId="711" xr:uid="{00000000-0005-0000-0000-000026000000}"/>
    <cellStyle name="ÅëÈ­ [0]_¼ÕÀÍ¿¹»ê" xfId="19" xr:uid="{00000000-0005-0000-0000-000027000000}"/>
    <cellStyle name="AeE­ [0]_¼OAI¿¹≫e" xfId="20" xr:uid="{00000000-0005-0000-0000-000028000000}"/>
    <cellStyle name="ÅëÈ­ [0]_ÀÎ°Çºñ,¿ÜÁÖºñ" xfId="21" xr:uid="{00000000-0005-0000-0000-000029000000}"/>
    <cellStyle name="AeE­ [0]_AI°Cºn,μμ±Þºn" xfId="22" xr:uid="{00000000-0005-0000-0000-00002A000000}"/>
    <cellStyle name="ÅëÈ­ [0]_laroux" xfId="23" xr:uid="{00000000-0005-0000-0000-00002B000000}"/>
    <cellStyle name="AeE­ [0]_laroux_1" xfId="24" xr:uid="{00000000-0005-0000-0000-00002C000000}"/>
    <cellStyle name="ÅëÈ­ [0]_laroux_1" xfId="25" xr:uid="{00000000-0005-0000-0000-00002D000000}"/>
    <cellStyle name="AeE­ [0]_laroux_1 2" xfId="1806" xr:uid="{00000000-0005-0000-0000-00002E000000}"/>
    <cellStyle name="ÅëÈ­ [0]_laroux_1 2" xfId="1807" xr:uid="{00000000-0005-0000-0000-00002F000000}"/>
    <cellStyle name="AeE­ [0]_laroux_1 3" xfId="2099" xr:uid="{00000000-0005-0000-0000-000030000000}"/>
    <cellStyle name="ÅëÈ­ [0]_laroux_1 3" xfId="2100" xr:uid="{00000000-0005-0000-0000-000031000000}"/>
    <cellStyle name="AeE­ [0]_laroux_1 4" xfId="2395" xr:uid="{00000000-0005-0000-0000-000032000000}"/>
    <cellStyle name="ÅëÈ­ [0]_laroux_1 4" xfId="2394" xr:uid="{00000000-0005-0000-0000-000033000000}"/>
    <cellStyle name="AeE­ [0]_laroux_1 5" xfId="2632" xr:uid="{00000000-0005-0000-0000-000034000000}"/>
    <cellStyle name="ÅëÈ­ [0]_laroux_1 5" xfId="2631" xr:uid="{00000000-0005-0000-0000-000035000000}"/>
    <cellStyle name="AeE­ [0]_laroux_1_45-09 유통 금융 보험 및 기타서비스(97-109)" xfId="26" xr:uid="{00000000-0005-0000-0000-000036000000}"/>
    <cellStyle name="ÅëÈ­ [0]_laroux_1_45-09 유통 금융 보험 및 기타서비스(97-109)" xfId="27" xr:uid="{00000000-0005-0000-0000-000037000000}"/>
    <cellStyle name="AeE­ [0]_laroux_1_45-09 유통 금융 보험 및 기타서비스(97-109) 2" xfId="1808" xr:uid="{00000000-0005-0000-0000-000038000000}"/>
    <cellStyle name="ÅëÈ­ [0]_laroux_1_45-09 유통 금융 보험 및 기타서비스(97-109) 2" xfId="1809" xr:uid="{00000000-0005-0000-0000-000039000000}"/>
    <cellStyle name="AeE­ [0]_laroux_1_45-09 유통 금융 보험 및 기타서비스(97-109) 3" xfId="2101" xr:uid="{00000000-0005-0000-0000-00003A000000}"/>
    <cellStyle name="ÅëÈ­ [0]_laroux_1_45-09 유통 금융 보험 및 기타서비스(97-109) 3" xfId="2102" xr:uid="{00000000-0005-0000-0000-00003B000000}"/>
    <cellStyle name="AeE­ [0]_laroux_1_45-09 유통 금융 보험 및 기타서비스(97-109) 4" xfId="2383" xr:uid="{00000000-0005-0000-0000-00003C000000}"/>
    <cellStyle name="ÅëÈ­ [0]_laroux_1_45-09 유통 금융 보험 및 기타서비스(97-109) 4" xfId="2393" xr:uid="{00000000-0005-0000-0000-00003D000000}"/>
    <cellStyle name="AeE­ [0]_laroux_1_45-09 유통 금융 보험 및 기타서비스(97-109) 5" xfId="2622" xr:uid="{00000000-0005-0000-0000-00003E000000}"/>
    <cellStyle name="ÅëÈ­ [0]_laroux_1_45-09 유통 금융 보험 및 기타서비스(97-109) 5" xfId="2630" xr:uid="{00000000-0005-0000-0000-00003F000000}"/>
    <cellStyle name="AeE­ [0]_laroux_1_46-06 농림수산업" xfId="712" xr:uid="{00000000-0005-0000-0000-000040000000}"/>
    <cellStyle name="ÅëÈ­ [0]_laroux_1_46-06 농림수산업" xfId="713" xr:uid="{00000000-0005-0000-0000-000041000000}"/>
    <cellStyle name="AeE­ [0]_laroux_1_46-09 유통 금융 보험 및 기타서비스" xfId="176" xr:uid="{00000000-0005-0000-0000-000042000000}"/>
    <cellStyle name="ÅëÈ­ [0]_laroux_1_46-09 유통 금융 보험 및 기타서비스" xfId="177" xr:uid="{00000000-0005-0000-0000-000043000000}"/>
    <cellStyle name="AeE­ [0]_laroux_1_46-09 유통 금융 보험 및 기타서비스 2" xfId="1810" xr:uid="{00000000-0005-0000-0000-000044000000}"/>
    <cellStyle name="ÅëÈ­ [0]_laroux_1_46-09 유통 금융 보험 및 기타서비스 2" xfId="1811" xr:uid="{00000000-0005-0000-0000-000045000000}"/>
    <cellStyle name="AeE­ [0]_laroux_1_46-09 유통 금융 보험 및 기타서비스 3" xfId="2103" xr:uid="{00000000-0005-0000-0000-000046000000}"/>
    <cellStyle name="ÅëÈ­ [0]_laroux_1_46-09 유통 금융 보험 및 기타서비스 3" xfId="2104" xr:uid="{00000000-0005-0000-0000-000047000000}"/>
    <cellStyle name="AeE­ [0]_laroux_1_46-09 유통 금융 보험 및 기타서비스 4" xfId="2392" xr:uid="{00000000-0005-0000-0000-000048000000}"/>
    <cellStyle name="ÅëÈ­ [0]_laroux_1_46-09 유통 금융 보험 및 기타서비스 4" xfId="2391" xr:uid="{00000000-0005-0000-0000-000049000000}"/>
    <cellStyle name="AeE­ [0]_laroux_1_46-09 유통 금융 보험 및 기타서비스 5" xfId="2629" xr:uid="{00000000-0005-0000-0000-00004A000000}"/>
    <cellStyle name="ÅëÈ­ [0]_laroux_1_46-09 유통 금융 보험 및 기타서비스 5" xfId="2628" xr:uid="{00000000-0005-0000-0000-00004B000000}"/>
    <cellStyle name="AeE­ [0]_laroux_1_46-11 교통 관광 및 정보통신" xfId="178" xr:uid="{00000000-0005-0000-0000-00004C000000}"/>
    <cellStyle name="ÅëÈ­ [0]_laroux_1_46-11 교통 관광 및 정보통신" xfId="179" xr:uid="{00000000-0005-0000-0000-00004D000000}"/>
    <cellStyle name="AeE­ [0]_laroux_1_46-11 교통 관광 및 정보통신 2" xfId="1812" xr:uid="{00000000-0005-0000-0000-00004E000000}"/>
    <cellStyle name="ÅëÈ­ [0]_laroux_1_46-11 교통 관광 및 정보통신 2" xfId="1813" xr:uid="{00000000-0005-0000-0000-00004F000000}"/>
    <cellStyle name="AeE­ [0]_laroux_1_46-11 교통 관광 및 정보통신 3" xfId="2105" xr:uid="{00000000-0005-0000-0000-000050000000}"/>
    <cellStyle name="ÅëÈ­ [0]_laroux_1_46-11 교통 관광 및 정보통신 3" xfId="2106" xr:uid="{00000000-0005-0000-0000-000051000000}"/>
    <cellStyle name="AeE­ [0]_laroux_1_46-11 교통 관광 및 정보통신 4" xfId="2390" xr:uid="{00000000-0005-0000-0000-000052000000}"/>
    <cellStyle name="ÅëÈ­ [0]_laroux_1_46-11 교통 관광 및 정보통신 4" xfId="2382" xr:uid="{00000000-0005-0000-0000-000053000000}"/>
    <cellStyle name="AeE­ [0]_laroux_1_46-11 교통 관광 및 정보통신 5" xfId="2627" xr:uid="{00000000-0005-0000-0000-000054000000}"/>
    <cellStyle name="ÅëÈ­ [0]_laroux_1_46-11 교통 관광 및 정보통신 5" xfId="2621" xr:uid="{00000000-0005-0000-0000-000055000000}"/>
    <cellStyle name="AeE­ [0]_laroux_1_48-06 농림수산업" xfId="383" xr:uid="{00000000-0005-0000-0000-000056000000}"/>
    <cellStyle name="ÅëÈ­ [0]_laroux_1_48-06 농림수산업" xfId="384" xr:uid="{00000000-0005-0000-0000-000057000000}"/>
    <cellStyle name="AeE­ [0]_laroux_1_48-09 유통 금융 보험 및 기타서비스" xfId="180" xr:uid="{00000000-0005-0000-0000-000058000000}"/>
    <cellStyle name="ÅëÈ­ [0]_laroux_1_48-09 유통 금융 보험 및 기타서비스" xfId="181" xr:uid="{00000000-0005-0000-0000-000059000000}"/>
    <cellStyle name="AeE­ [0]_laroux_1_48-09 유통 금융 보험 및 기타서비스 2" xfId="1814" xr:uid="{00000000-0005-0000-0000-00005A000000}"/>
    <cellStyle name="ÅëÈ­ [0]_laroux_1_48-09 유통 금융 보험 및 기타서비스 2" xfId="1815" xr:uid="{00000000-0005-0000-0000-00005B000000}"/>
    <cellStyle name="AeE­ [0]_laroux_1_48-09 유통 금융 보험 및 기타서비스 3" xfId="2107" xr:uid="{00000000-0005-0000-0000-00005C000000}"/>
    <cellStyle name="ÅëÈ­ [0]_laroux_1_48-09 유통 금융 보험 및 기타서비스 3" xfId="2108" xr:uid="{00000000-0005-0000-0000-00005D000000}"/>
    <cellStyle name="AeE­ [0]_laroux_1_48-09 유통 금융 보험 및 기타서비스 4" xfId="2389" xr:uid="{00000000-0005-0000-0000-00005E000000}"/>
    <cellStyle name="ÅëÈ­ [0]_laroux_1_48-09 유통 금융 보험 및 기타서비스 4" xfId="2388" xr:uid="{00000000-0005-0000-0000-00005F000000}"/>
    <cellStyle name="AeE­ [0]_laroux_1_48-09 유통 금융 보험 및 기타서비스 5" xfId="2626" xr:uid="{00000000-0005-0000-0000-000060000000}"/>
    <cellStyle name="ÅëÈ­ [0]_laroux_1_48-09 유통 금융 보험 및 기타서비스 5" xfId="2625" xr:uid="{00000000-0005-0000-0000-000061000000}"/>
    <cellStyle name="AeE­ [0]_laroux_1_48-10 주택 건설" xfId="385" xr:uid="{00000000-0005-0000-0000-000062000000}"/>
    <cellStyle name="ÅëÈ­ [0]_laroux_1_48-10 주택 건설" xfId="386" xr:uid="{00000000-0005-0000-0000-000063000000}"/>
    <cellStyle name="AeE­ [0]_laroux_1_48-11 교통 관광 및 정보통신" xfId="387" xr:uid="{00000000-0005-0000-0000-000064000000}"/>
    <cellStyle name="ÅëÈ­ [0]_laroux_1_48-11 교통 관광 및 정보통신" xfId="388" xr:uid="{00000000-0005-0000-0000-000065000000}"/>
    <cellStyle name="AeE­ [0]_laroux_1_48-12 보건 및 사회보장" xfId="389" xr:uid="{00000000-0005-0000-0000-000066000000}"/>
    <cellStyle name="ÅëÈ­ [0]_laroux_1_48-12 보건 및 사회보장" xfId="390" xr:uid="{00000000-0005-0000-0000-000067000000}"/>
    <cellStyle name="AeE­ [0]_laroux_1_48-13 환경" xfId="391" xr:uid="{00000000-0005-0000-0000-000068000000}"/>
    <cellStyle name="ÅëÈ­ [0]_laroux_1_48-13 환경" xfId="392" xr:uid="{00000000-0005-0000-0000-000069000000}"/>
    <cellStyle name="AeE­ [0]_laroux_1_48-14 교육 및 문화" xfId="393" xr:uid="{00000000-0005-0000-0000-00006A000000}"/>
    <cellStyle name="ÅëÈ­ [0]_laroux_1_48-14 교육 및 문화" xfId="394" xr:uid="{00000000-0005-0000-0000-00006B000000}"/>
    <cellStyle name="AeE­ [0]_laroux_1_48-17 공공행정 및 사법" xfId="182" xr:uid="{00000000-0005-0000-0000-00006C000000}"/>
    <cellStyle name="ÅëÈ­ [0]_laroux_1_48-17 공공행정 및 사법" xfId="183" xr:uid="{00000000-0005-0000-0000-00006D000000}"/>
    <cellStyle name="AeE­ [0]_laroux_1_48-17 공공행정 및 사법 2" xfId="1816" xr:uid="{00000000-0005-0000-0000-00006E000000}"/>
    <cellStyle name="ÅëÈ­ [0]_laroux_1_48-17 공공행정 및 사법 2" xfId="1817" xr:uid="{00000000-0005-0000-0000-00006F000000}"/>
    <cellStyle name="AeE­ [0]_laroux_1_48-17 공공행정 및 사법 3" xfId="2109" xr:uid="{00000000-0005-0000-0000-000070000000}"/>
    <cellStyle name="ÅëÈ­ [0]_laroux_1_48-17 공공행정 및 사법 3" xfId="2110" xr:uid="{00000000-0005-0000-0000-000071000000}"/>
    <cellStyle name="AeE­ [0]_laroux_1_48-17 공공행정 및 사법 4" xfId="2381" xr:uid="{00000000-0005-0000-0000-000072000000}"/>
    <cellStyle name="ÅëÈ­ [0]_laroux_1_48-17 공공행정 및 사법 4" xfId="2387" xr:uid="{00000000-0005-0000-0000-000073000000}"/>
    <cellStyle name="AeE­ [0]_laroux_1_48-17 공공행정 및 사법 5" xfId="2620" xr:uid="{00000000-0005-0000-0000-000074000000}"/>
    <cellStyle name="ÅëÈ­ [0]_laroux_1_48-17 공공행정 및 사법 5" xfId="2624" xr:uid="{00000000-0005-0000-0000-000075000000}"/>
    <cellStyle name="AeE­ [0]_laroux_1_48-17 공공행정및사법(완)" xfId="714" xr:uid="{00000000-0005-0000-0000-000076000000}"/>
    <cellStyle name="ÅëÈ­ [0]_laroux_1_48-17 공공행정및사법(완)" xfId="715" xr:uid="{00000000-0005-0000-0000-000077000000}"/>
    <cellStyle name="AeE­ [0]_laroux_1_99 재가노인복지시설" xfId="184" xr:uid="{00000000-0005-0000-0000-000078000000}"/>
    <cellStyle name="ÅëÈ­ [0]_laroux_1_99 재가노인복지시설" xfId="185" xr:uid="{00000000-0005-0000-0000-000079000000}"/>
    <cellStyle name="AeE­ [0]_laroux_1_99 재가노인복지시설 2" xfId="1818" xr:uid="{00000000-0005-0000-0000-00007A000000}"/>
    <cellStyle name="ÅëÈ­ [0]_laroux_1_99 재가노인복지시설 2" xfId="1819" xr:uid="{00000000-0005-0000-0000-00007B000000}"/>
    <cellStyle name="AeE­ [0]_laroux_1_99 재가노인복지시설 3" xfId="2111" xr:uid="{00000000-0005-0000-0000-00007C000000}"/>
    <cellStyle name="ÅëÈ­ [0]_laroux_1_99 재가노인복지시설 3" xfId="2112" xr:uid="{00000000-0005-0000-0000-00007D000000}"/>
    <cellStyle name="AeE­ [0]_laroux_1_99 재가노인복지시설 4" xfId="2380" xr:uid="{00000000-0005-0000-0000-00007E000000}"/>
    <cellStyle name="ÅëÈ­ [0]_laroux_1_99 재가노인복지시설 4" xfId="2083" xr:uid="{00000000-0005-0000-0000-00007F000000}"/>
    <cellStyle name="AeE­ [0]_laroux_1_99 재가노인복지시설 5" xfId="2619" xr:uid="{00000000-0005-0000-0000-000080000000}"/>
    <cellStyle name="ÅëÈ­ [0]_laroux_1_99 재가노인복지시설 5" xfId="2085" xr:uid="{00000000-0005-0000-0000-000081000000}"/>
    <cellStyle name="AeE­ [0]_laroux_1_99 친환경농산물 인증현황" xfId="28" xr:uid="{00000000-0005-0000-0000-000082000000}"/>
    <cellStyle name="ÅëÈ­ [0]_laroux_1_99 친환경농산물 인증현황" xfId="29" xr:uid="{00000000-0005-0000-0000-000083000000}"/>
    <cellStyle name="AeE­ [0]_laroux_1_99 친환경농산물 인증현황 2" xfId="1820" xr:uid="{00000000-0005-0000-0000-000084000000}"/>
    <cellStyle name="ÅëÈ­ [0]_laroux_1_99 친환경농산물 인증현황 2" xfId="1821" xr:uid="{00000000-0005-0000-0000-000085000000}"/>
    <cellStyle name="AeE­ [0]_laroux_1_99 친환경농산물 인증현황 3" xfId="2113" xr:uid="{00000000-0005-0000-0000-000086000000}"/>
    <cellStyle name="ÅëÈ­ [0]_laroux_1_99 친환경농산물 인증현황 3" xfId="2114" xr:uid="{00000000-0005-0000-0000-000087000000}"/>
    <cellStyle name="AeE­ [0]_laroux_1_99 친환경농산물 인증현황 4" xfId="2379" xr:uid="{00000000-0005-0000-0000-000088000000}"/>
    <cellStyle name="ÅëÈ­ [0]_laroux_1_99 친환경농산물 인증현황 4" xfId="2086" xr:uid="{00000000-0005-0000-0000-000089000000}"/>
    <cellStyle name="AeE­ [0]_laroux_1_99 친환경농산물 인증현황 5" xfId="2618" xr:uid="{00000000-0005-0000-0000-00008A000000}"/>
    <cellStyle name="ÅëÈ­ [0]_laroux_1_99 친환경농산물 인증현황 5" xfId="2093" xr:uid="{00000000-0005-0000-0000-00008B000000}"/>
    <cellStyle name="AeE­ [0]_laroux_1_보건위생정책과" xfId="395" xr:uid="{00000000-0005-0000-0000-00008C000000}"/>
    <cellStyle name="ÅëÈ­ [0]_laroux_1_보건위생정책과" xfId="396" xr:uid="{00000000-0005-0000-0000-00008D000000}"/>
    <cellStyle name="AeE­ [0]_laroux_1_시군구" xfId="397" xr:uid="{00000000-0005-0000-0000-00008E000000}"/>
    <cellStyle name="ÅëÈ­ [0]_laroux_1_시군구" xfId="398" xr:uid="{00000000-0005-0000-0000-00008F000000}"/>
    <cellStyle name="AeE­ [0]_laroux_1_안산시" xfId="399" xr:uid="{00000000-0005-0000-0000-000090000000}"/>
    <cellStyle name="ÅëÈ­ [0]_laroux_1_안산시" xfId="400" xr:uid="{00000000-0005-0000-0000-000091000000}"/>
    <cellStyle name="AeE­ [0]_laroux_1_유통업체현황" xfId="186" xr:uid="{00000000-0005-0000-0000-000092000000}"/>
    <cellStyle name="ÅëÈ­ [0]_laroux_1_유통업체현황" xfId="187" xr:uid="{00000000-0005-0000-0000-000093000000}"/>
    <cellStyle name="AeE­ [0]_laroux_1_유통업체현황 2" xfId="1822" xr:uid="{00000000-0005-0000-0000-000094000000}"/>
    <cellStyle name="ÅëÈ­ [0]_laroux_1_유통업체현황 2" xfId="1823" xr:uid="{00000000-0005-0000-0000-000095000000}"/>
    <cellStyle name="AeE­ [0]_laroux_1_유통업체현황 3" xfId="2115" xr:uid="{00000000-0005-0000-0000-000096000000}"/>
    <cellStyle name="ÅëÈ­ [0]_laroux_1_유통업체현황 3" xfId="2116" xr:uid="{00000000-0005-0000-0000-000097000000}"/>
    <cellStyle name="AeE­ [0]_laroux_1_유통업체현황 4" xfId="2091" xr:uid="{00000000-0005-0000-0000-000098000000}"/>
    <cellStyle name="ÅëÈ­ [0]_laroux_1_유통업체현황 4" xfId="2378" xr:uid="{00000000-0005-0000-0000-000099000000}"/>
    <cellStyle name="AeE­ [0]_laroux_1_유통업체현황 5" xfId="2399" xr:uid="{00000000-0005-0000-0000-00009A000000}"/>
    <cellStyle name="ÅëÈ­ [0]_laroux_1_유통업체현황 5" xfId="2617" xr:uid="{00000000-0005-0000-0000-00009B000000}"/>
    <cellStyle name="AeE­ [0]_laroux_1_토지정보과(제출)," xfId="401" xr:uid="{00000000-0005-0000-0000-00009C000000}"/>
    <cellStyle name="ÅëÈ­ [0]_laroux_1_토지정보과(제출)," xfId="402" xr:uid="{00000000-0005-0000-0000-00009D000000}"/>
    <cellStyle name="AeE­ [0]_laroux_1_평택시" xfId="403" xr:uid="{00000000-0005-0000-0000-00009E000000}"/>
    <cellStyle name="ÅëÈ­ [0]_laroux_1_평택시" xfId="404" xr:uid="{00000000-0005-0000-0000-00009F000000}"/>
    <cellStyle name="AeE­ [0]_laroux_2" xfId="30" xr:uid="{00000000-0005-0000-0000-0000A0000000}"/>
    <cellStyle name="ÅëÈ­ [0]_laroux_2" xfId="31" xr:uid="{00000000-0005-0000-0000-0000A1000000}"/>
    <cellStyle name="AeE­ [0]_laroux_2 2" xfId="1824" xr:uid="{00000000-0005-0000-0000-0000A2000000}"/>
    <cellStyle name="ÅëÈ­ [0]_laroux_2 2" xfId="1825" xr:uid="{00000000-0005-0000-0000-0000A3000000}"/>
    <cellStyle name="AeE­ [0]_laroux_2 3" xfId="2117" xr:uid="{00000000-0005-0000-0000-0000A4000000}"/>
    <cellStyle name="ÅëÈ­ [0]_laroux_2 3" xfId="2118" xr:uid="{00000000-0005-0000-0000-0000A5000000}"/>
    <cellStyle name="AeE­ [0]_laroux_2 4" xfId="2087" xr:uid="{00000000-0005-0000-0000-0000A6000000}"/>
    <cellStyle name="ÅëÈ­ [0]_laroux_2 4" xfId="2386" xr:uid="{00000000-0005-0000-0000-0000A7000000}"/>
    <cellStyle name="AeE­ [0]_laroux_2 5" xfId="2092" xr:uid="{00000000-0005-0000-0000-0000A8000000}"/>
    <cellStyle name="ÅëÈ­ [0]_laroux_2 5" xfId="2623" xr:uid="{00000000-0005-0000-0000-0000A9000000}"/>
    <cellStyle name="AeE­ [0]_laroux_2_41-06농림16" xfId="32" xr:uid="{00000000-0005-0000-0000-0000AA000000}"/>
    <cellStyle name="ÅëÈ­ [0]_laroux_2_41-06농림16" xfId="33" xr:uid="{00000000-0005-0000-0000-0000AB000000}"/>
    <cellStyle name="AeE­ [0]_laroux_2_41-06농림16 2" xfId="1826" xr:uid="{00000000-0005-0000-0000-0000AC000000}"/>
    <cellStyle name="ÅëÈ­ [0]_laroux_2_41-06농림16 2" xfId="1827" xr:uid="{00000000-0005-0000-0000-0000AD000000}"/>
    <cellStyle name="AeE­ [0]_laroux_2_41-06농림16 3" xfId="2119" xr:uid="{00000000-0005-0000-0000-0000AE000000}"/>
    <cellStyle name="ÅëÈ­ [0]_laroux_2_41-06농림16 3" xfId="2120" xr:uid="{00000000-0005-0000-0000-0000AF000000}"/>
    <cellStyle name="AeE­ [0]_laroux_2_41-06농림16 4" xfId="2377" xr:uid="{00000000-0005-0000-0000-0000B0000000}"/>
    <cellStyle name="ÅëÈ­ [0]_laroux_2_41-06농림16 4" xfId="2088" xr:uid="{00000000-0005-0000-0000-0000B1000000}"/>
    <cellStyle name="AeE­ [0]_laroux_2_41-06농림16 5" xfId="2616" xr:uid="{00000000-0005-0000-0000-0000B2000000}"/>
    <cellStyle name="ÅëÈ­ [0]_laroux_2_41-06농림16 5" xfId="2089" xr:uid="{00000000-0005-0000-0000-0000B3000000}"/>
    <cellStyle name="AeE­ [0]_laroux_2_41-06농림16_45-09 유통 금융 보험 및 기타서비스(97-109)" xfId="34" xr:uid="{00000000-0005-0000-0000-0000B4000000}"/>
    <cellStyle name="ÅëÈ­ [0]_laroux_2_41-06농림16_45-09 유통 금융 보험 및 기타서비스(97-109)" xfId="35" xr:uid="{00000000-0005-0000-0000-0000B5000000}"/>
    <cellStyle name="AeE­ [0]_laroux_2_41-06농림16_45-09 유통 금융 보험 및 기타서비스(97-109) 2" xfId="1828" xr:uid="{00000000-0005-0000-0000-0000B6000000}"/>
    <cellStyle name="ÅëÈ­ [0]_laroux_2_41-06농림16_45-09 유통 금융 보험 및 기타서비스(97-109) 2" xfId="1829" xr:uid="{00000000-0005-0000-0000-0000B7000000}"/>
    <cellStyle name="AeE­ [0]_laroux_2_41-06농림16_45-09 유통 금융 보험 및 기타서비스(97-109) 3" xfId="2121" xr:uid="{00000000-0005-0000-0000-0000B8000000}"/>
    <cellStyle name="ÅëÈ­ [0]_laroux_2_41-06농림16_45-09 유통 금융 보험 및 기타서비스(97-109) 3" xfId="2122" xr:uid="{00000000-0005-0000-0000-0000B9000000}"/>
    <cellStyle name="AeE­ [0]_laroux_2_41-06농림16_45-09 유통 금융 보험 및 기타서비스(97-109) 4" xfId="2084" xr:uid="{00000000-0005-0000-0000-0000BA000000}"/>
    <cellStyle name="ÅëÈ­ [0]_laroux_2_41-06농림16_45-09 유통 금융 보험 및 기타서비스(97-109) 4" xfId="2376" xr:uid="{00000000-0005-0000-0000-0000BB000000}"/>
    <cellStyle name="AeE­ [0]_laroux_2_41-06농림16_45-09 유통 금융 보험 및 기타서비스(97-109) 5" xfId="2090" xr:uid="{00000000-0005-0000-0000-0000BC000000}"/>
    <cellStyle name="ÅëÈ­ [0]_laroux_2_41-06농림16_45-09 유통 금융 보험 및 기타서비스(97-109) 5" xfId="2615" xr:uid="{00000000-0005-0000-0000-0000BD000000}"/>
    <cellStyle name="AeE­ [0]_laroux_2_41-06농림16_46-06 농림수산업" xfId="716" xr:uid="{00000000-0005-0000-0000-0000BE000000}"/>
    <cellStyle name="ÅëÈ­ [0]_laroux_2_41-06농림16_46-06 농림수산업" xfId="717" xr:uid="{00000000-0005-0000-0000-0000BF000000}"/>
    <cellStyle name="AeE­ [0]_laroux_2_41-06농림16_46-09 유통 금융 보험 및 기타서비스" xfId="188" xr:uid="{00000000-0005-0000-0000-0000C0000000}"/>
    <cellStyle name="ÅëÈ­ [0]_laroux_2_41-06농림16_46-09 유통 금융 보험 및 기타서비스" xfId="189" xr:uid="{00000000-0005-0000-0000-0000C1000000}"/>
    <cellStyle name="AeE­ [0]_laroux_2_41-06농림16_46-09 유통 금융 보험 및 기타서비스 2" xfId="1830" xr:uid="{00000000-0005-0000-0000-0000C2000000}"/>
    <cellStyle name="ÅëÈ­ [0]_laroux_2_41-06농림16_46-09 유통 금융 보험 및 기타서비스 2" xfId="1831" xr:uid="{00000000-0005-0000-0000-0000C3000000}"/>
    <cellStyle name="AeE­ [0]_laroux_2_41-06농림16_46-09 유통 금융 보험 및 기타서비스 3" xfId="2123" xr:uid="{00000000-0005-0000-0000-0000C4000000}"/>
    <cellStyle name="ÅëÈ­ [0]_laroux_2_41-06농림16_46-09 유통 금융 보험 및 기타서비스 3" xfId="2124" xr:uid="{00000000-0005-0000-0000-0000C5000000}"/>
    <cellStyle name="AeE­ [0]_laroux_2_41-06농림16_46-09 유통 금융 보험 및 기타서비스 4" xfId="2375" xr:uid="{00000000-0005-0000-0000-0000C6000000}"/>
    <cellStyle name="ÅëÈ­ [0]_laroux_2_41-06농림16_46-09 유통 금융 보험 및 기타서비스 4" xfId="2374" xr:uid="{00000000-0005-0000-0000-0000C7000000}"/>
    <cellStyle name="AeE­ [0]_laroux_2_41-06농림16_46-09 유통 금융 보험 및 기타서비스 5" xfId="2614" xr:uid="{00000000-0005-0000-0000-0000C8000000}"/>
    <cellStyle name="ÅëÈ­ [0]_laroux_2_41-06농림16_46-09 유통 금융 보험 및 기타서비스 5" xfId="2613" xr:uid="{00000000-0005-0000-0000-0000C9000000}"/>
    <cellStyle name="AeE­ [0]_laroux_2_41-06농림16_46-11 교통 관광 및 정보통신" xfId="190" xr:uid="{00000000-0005-0000-0000-0000CA000000}"/>
    <cellStyle name="ÅëÈ­ [0]_laroux_2_41-06농림16_46-11 교통 관광 및 정보통신" xfId="191" xr:uid="{00000000-0005-0000-0000-0000CB000000}"/>
    <cellStyle name="AeE­ [0]_laroux_2_41-06농림16_46-11 교통 관광 및 정보통신 2" xfId="1832" xr:uid="{00000000-0005-0000-0000-0000CC000000}"/>
    <cellStyle name="ÅëÈ­ [0]_laroux_2_41-06농림16_46-11 교통 관광 및 정보통신 2" xfId="1833" xr:uid="{00000000-0005-0000-0000-0000CD000000}"/>
    <cellStyle name="AeE­ [0]_laroux_2_41-06농림16_46-11 교통 관광 및 정보통신 3" xfId="2125" xr:uid="{00000000-0005-0000-0000-0000CE000000}"/>
    <cellStyle name="ÅëÈ­ [0]_laroux_2_41-06농림16_46-11 교통 관광 및 정보통신 3" xfId="2126" xr:uid="{00000000-0005-0000-0000-0000CF000000}"/>
    <cellStyle name="AeE­ [0]_laroux_2_41-06농림16_46-11 교통 관광 및 정보통신 4" xfId="2373" xr:uid="{00000000-0005-0000-0000-0000D0000000}"/>
    <cellStyle name="ÅëÈ­ [0]_laroux_2_41-06농림16_46-11 교통 관광 및 정보통신 4" xfId="2372" xr:uid="{00000000-0005-0000-0000-0000D1000000}"/>
    <cellStyle name="AeE­ [0]_laroux_2_41-06농림16_46-11 교통 관광 및 정보통신 5" xfId="2612" xr:uid="{00000000-0005-0000-0000-0000D2000000}"/>
    <cellStyle name="ÅëÈ­ [0]_laroux_2_41-06농림16_46-11 교통 관광 및 정보통신 5" xfId="2611" xr:uid="{00000000-0005-0000-0000-0000D3000000}"/>
    <cellStyle name="AeE­ [0]_laroux_2_41-06농림16_48-06 농림수산업" xfId="405" xr:uid="{00000000-0005-0000-0000-0000D4000000}"/>
    <cellStyle name="ÅëÈ­ [0]_laroux_2_41-06농림16_48-06 농림수산업" xfId="406" xr:uid="{00000000-0005-0000-0000-0000D5000000}"/>
    <cellStyle name="AeE­ [0]_laroux_2_41-06농림16_48-09 유통 금융 보험 및 기타서비스" xfId="192" xr:uid="{00000000-0005-0000-0000-0000D6000000}"/>
    <cellStyle name="ÅëÈ­ [0]_laroux_2_41-06농림16_48-09 유통 금융 보험 및 기타서비스" xfId="193" xr:uid="{00000000-0005-0000-0000-0000D7000000}"/>
    <cellStyle name="AeE­ [0]_laroux_2_41-06농림16_48-09 유통 금융 보험 및 기타서비스 2" xfId="1834" xr:uid="{00000000-0005-0000-0000-0000D8000000}"/>
    <cellStyle name="ÅëÈ­ [0]_laroux_2_41-06농림16_48-09 유통 금융 보험 및 기타서비스 2" xfId="1835" xr:uid="{00000000-0005-0000-0000-0000D9000000}"/>
    <cellStyle name="AeE­ [0]_laroux_2_41-06농림16_48-09 유통 금융 보험 및 기타서비스 3" xfId="2127" xr:uid="{00000000-0005-0000-0000-0000DA000000}"/>
    <cellStyle name="ÅëÈ­ [0]_laroux_2_41-06농림16_48-09 유통 금융 보험 및 기타서비스 3" xfId="2128" xr:uid="{00000000-0005-0000-0000-0000DB000000}"/>
    <cellStyle name="AeE­ [0]_laroux_2_41-06농림16_48-09 유통 금융 보험 및 기타서비스 4" xfId="2371" xr:uid="{00000000-0005-0000-0000-0000DC000000}"/>
    <cellStyle name="ÅëÈ­ [0]_laroux_2_41-06농림16_48-09 유통 금융 보험 및 기타서비스 4" xfId="2370" xr:uid="{00000000-0005-0000-0000-0000DD000000}"/>
    <cellStyle name="AeE­ [0]_laroux_2_41-06농림16_48-09 유통 금융 보험 및 기타서비스 5" xfId="2610" xr:uid="{00000000-0005-0000-0000-0000DE000000}"/>
    <cellStyle name="ÅëÈ­ [0]_laroux_2_41-06농림16_48-09 유통 금융 보험 및 기타서비스 5" xfId="2609" xr:uid="{00000000-0005-0000-0000-0000DF000000}"/>
    <cellStyle name="AeE­ [0]_laroux_2_41-06농림16_48-10 주택 건설" xfId="407" xr:uid="{00000000-0005-0000-0000-0000E0000000}"/>
    <cellStyle name="ÅëÈ­ [0]_laroux_2_41-06농림16_48-10 주택 건설" xfId="408" xr:uid="{00000000-0005-0000-0000-0000E1000000}"/>
    <cellStyle name="AeE­ [0]_laroux_2_41-06농림16_48-11 교통 관광 및 정보통신" xfId="409" xr:uid="{00000000-0005-0000-0000-0000E2000000}"/>
    <cellStyle name="ÅëÈ­ [0]_laroux_2_41-06농림16_48-11 교통 관광 및 정보통신" xfId="410" xr:uid="{00000000-0005-0000-0000-0000E3000000}"/>
    <cellStyle name="AeE­ [0]_laroux_2_41-06농림16_48-12 보건 및 사회보장" xfId="411" xr:uid="{00000000-0005-0000-0000-0000E4000000}"/>
    <cellStyle name="ÅëÈ­ [0]_laroux_2_41-06농림16_48-12 보건 및 사회보장" xfId="412" xr:uid="{00000000-0005-0000-0000-0000E5000000}"/>
    <cellStyle name="AeE­ [0]_laroux_2_41-06농림16_48-13 환경" xfId="413" xr:uid="{00000000-0005-0000-0000-0000E6000000}"/>
    <cellStyle name="ÅëÈ­ [0]_laroux_2_41-06농림16_48-13 환경" xfId="414" xr:uid="{00000000-0005-0000-0000-0000E7000000}"/>
    <cellStyle name="AeE­ [0]_laroux_2_41-06농림16_48-14 교육 및 문화" xfId="415" xr:uid="{00000000-0005-0000-0000-0000E8000000}"/>
    <cellStyle name="ÅëÈ­ [0]_laroux_2_41-06농림16_48-14 교육 및 문화" xfId="416" xr:uid="{00000000-0005-0000-0000-0000E9000000}"/>
    <cellStyle name="AeE­ [0]_laroux_2_41-06농림16_48-17 공공행정 및 사법" xfId="194" xr:uid="{00000000-0005-0000-0000-0000EA000000}"/>
    <cellStyle name="ÅëÈ­ [0]_laroux_2_41-06농림16_48-17 공공행정 및 사법" xfId="195" xr:uid="{00000000-0005-0000-0000-0000EB000000}"/>
    <cellStyle name="AeE­ [0]_laroux_2_41-06농림16_48-17 공공행정 및 사법 2" xfId="1836" xr:uid="{00000000-0005-0000-0000-0000EC000000}"/>
    <cellStyle name="ÅëÈ­ [0]_laroux_2_41-06농림16_48-17 공공행정 및 사법 2" xfId="1837" xr:uid="{00000000-0005-0000-0000-0000ED000000}"/>
    <cellStyle name="AeE­ [0]_laroux_2_41-06농림16_48-17 공공행정 및 사법 3" xfId="2129" xr:uid="{00000000-0005-0000-0000-0000EE000000}"/>
    <cellStyle name="ÅëÈ­ [0]_laroux_2_41-06농림16_48-17 공공행정 및 사법 3" xfId="2130" xr:uid="{00000000-0005-0000-0000-0000EF000000}"/>
    <cellStyle name="AeE­ [0]_laroux_2_41-06농림16_48-17 공공행정 및 사법 4" xfId="2369" xr:uid="{00000000-0005-0000-0000-0000F0000000}"/>
    <cellStyle name="ÅëÈ­ [0]_laroux_2_41-06농림16_48-17 공공행정 및 사법 4" xfId="2368" xr:uid="{00000000-0005-0000-0000-0000F1000000}"/>
    <cellStyle name="AeE­ [0]_laroux_2_41-06농림16_48-17 공공행정 및 사법 5" xfId="2608" xr:uid="{00000000-0005-0000-0000-0000F2000000}"/>
    <cellStyle name="ÅëÈ­ [0]_laroux_2_41-06농림16_48-17 공공행정 및 사법 5" xfId="2607" xr:uid="{00000000-0005-0000-0000-0000F3000000}"/>
    <cellStyle name="AeE­ [0]_laroux_2_41-06농림16_48-17 공공행정및사법(완)" xfId="718" xr:uid="{00000000-0005-0000-0000-0000F4000000}"/>
    <cellStyle name="ÅëÈ­ [0]_laroux_2_41-06농림16_48-17 공공행정및사법(완)" xfId="719" xr:uid="{00000000-0005-0000-0000-0000F5000000}"/>
    <cellStyle name="AeE­ [0]_laroux_2_41-06농림16_99 재가노인복지시설" xfId="196" xr:uid="{00000000-0005-0000-0000-0000F6000000}"/>
    <cellStyle name="ÅëÈ­ [0]_laroux_2_41-06농림16_99 재가노인복지시설" xfId="197" xr:uid="{00000000-0005-0000-0000-0000F7000000}"/>
    <cellStyle name="AeE­ [0]_laroux_2_41-06농림16_99 재가노인복지시설 2" xfId="1838" xr:uid="{00000000-0005-0000-0000-0000F8000000}"/>
    <cellStyle name="ÅëÈ­ [0]_laroux_2_41-06농림16_99 재가노인복지시설 2" xfId="1839" xr:uid="{00000000-0005-0000-0000-0000F9000000}"/>
    <cellStyle name="AeE­ [0]_laroux_2_41-06농림16_99 재가노인복지시설 3" xfId="2131" xr:uid="{00000000-0005-0000-0000-0000FA000000}"/>
    <cellStyle name="ÅëÈ­ [0]_laroux_2_41-06농림16_99 재가노인복지시설 3" xfId="2132" xr:uid="{00000000-0005-0000-0000-0000FB000000}"/>
    <cellStyle name="AeE­ [0]_laroux_2_41-06농림16_99 재가노인복지시설 4" xfId="2367" xr:uid="{00000000-0005-0000-0000-0000FC000000}"/>
    <cellStyle name="ÅëÈ­ [0]_laroux_2_41-06농림16_99 재가노인복지시설 4" xfId="2366" xr:uid="{00000000-0005-0000-0000-0000FD000000}"/>
    <cellStyle name="AeE­ [0]_laroux_2_41-06농림16_99 재가노인복지시설 5" xfId="2606" xr:uid="{00000000-0005-0000-0000-0000FE000000}"/>
    <cellStyle name="ÅëÈ­ [0]_laroux_2_41-06농림16_99 재가노인복지시설 5" xfId="2605" xr:uid="{00000000-0005-0000-0000-0000FF000000}"/>
    <cellStyle name="AeE­ [0]_laroux_2_41-06농림16_99 친환경농산물 인증현황" xfId="36" xr:uid="{00000000-0005-0000-0000-000000010000}"/>
    <cellStyle name="ÅëÈ­ [0]_laroux_2_41-06농림16_99 친환경농산물 인증현황" xfId="37" xr:uid="{00000000-0005-0000-0000-000001010000}"/>
    <cellStyle name="AeE­ [0]_laroux_2_41-06농림16_99 친환경농산물 인증현황 2" xfId="1840" xr:uid="{00000000-0005-0000-0000-000002010000}"/>
    <cellStyle name="ÅëÈ­ [0]_laroux_2_41-06농림16_99 친환경농산물 인증현황 2" xfId="1841" xr:uid="{00000000-0005-0000-0000-000003010000}"/>
    <cellStyle name="AeE­ [0]_laroux_2_41-06농림16_99 친환경농산물 인증현황 3" xfId="2133" xr:uid="{00000000-0005-0000-0000-000004010000}"/>
    <cellStyle name="ÅëÈ­ [0]_laroux_2_41-06농림16_99 친환경농산물 인증현황 3" xfId="2134" xr:uid="{00000000-0005-0000-0000-000005010000}"/>
    <cellStyle name="AeE­ [0]_laroux_2_41-06농림16_99 친환경농산물 인증현황 4" xfId="2365" xr:uid="{00000000-0005-0000-0000-000006010000}"/>
    <cellStyle name="ÅëÈ­ [0]_laroux_2_41-06농림16_99 친환경농산물 인증현황 4" xfId="2364" xr:uid="{00000000-0005-0000-0000-000007010000}"/>
    <cellStyle name="AeE­ [0]_laroux_2_41-06농림16_99 친환경농산물 인증현황 5" xfId="2604" xr:uid="{00000000-0005-0000-0000-000008010000}"/>
    <cellStyle name="ÅëÈ­ [0]_laroux_2_41-06농림16_99 친환경농산물 인증현황 5" xfId="2603" xr:uid="{00000000-0005-0000-0000-000009010000}"/>
    <cellStyle name="AeE­ [0]_laroux_2_41-06농림16_보건위생정책과" xfId="417" xr:uid="{00000000-0005-0000-0000-00000A010000}"/>
    <cellStyle name="ÅëÈ­ [0]_laroux_2_41-06농림16_보건위생정책과" xfId="418" xr:uid="{00000000-0005-0000-0000-00000B010000}"/>
    <cellStyle name="AeE­ [0]_laroux_2_41-06농림16_시군구" xfId="419" xr:uid="{00000000-0005-0000-0000-00000C010000}"/>
    <cellStyle name="ÅëÈ­ [0]_laroux_2_41-06농림16_시군구" xfId="420" xr:uid="{00000000-0005-0000-0000-00000D010000}"/>
    <cellStyle name="AeE­ [0]_laroux_2_41-06농림16_안산시" xfId="421" xr:uid="{00000000-0005-0000-0000-00000E010000}"/>
    <cellStyle name="ÅëÈ­ [0]_laroux_2_41-06농림16_안산시" xfId="422" xr:uid="{00000000-0005-0000-0000-00000F010000}"/>
    <cellStyle name="AeE­ [0]_laroux_2_41-06농림16_유통업체현황" xfId="198" xr:uid="{00000000-0005-0000-0000-000010010000}"/>
    <cellStyle name="ÅëÈ­ [0]_laroux_2_41-06농림16_유통업체현황" xfId="199" xr:uid="{00000000-0005-0000-0000-000011010000}"/>
    <cellStyle name="AeE­ [0]_laroux_2_41-06농림16_유통업체현황 2" xfId="1842" xr:uid="{00000000-0005-0000-0000-000012010000}"/>
    <cellStyle name="ÅëÈ­ [0]_laroux_2_41-06농림16_유통업체현황 2" xfId="1843" xr:uid="{00000000-0005-0000-0000-000013010000}"/>
    <cellStyle name="AeE­ [0]_laroux_2_41-06농림16_유통업체현황 3" xfId="2135" xr:uid="{00000000-0005-0000-0000-000014010000}"/>
    <cellStyle name="ÅëÈ­ [0]_laroux_2_41-06농림16_유통업체현황 3" xfId="2136" xr:uid="{00000000-0005-0000-0000-000015010000}"/>
    <cellStyle name="AeE­ [0]_laroux_2_41-06농림16_유통업체현황 4" xfId="2347" xr:uid="{00000000-0005-0000-0000-000016010000}"/>
    <cellStyle name="ÅëÈ­ [0]_laroux_2_41-06농림16_유통업체현황 4" xfId="2346" xr:uid="{00000000-0005-0000-0000-000017010000}"/>
    <cellStyle name="AeE­ [0]_laroux_2_41-06농림16_유통업체현황 5" xfId="2586" xr:uid="{00000000-0005-0000-0000-000018010000}"/>
    <cellStyle name="ÅëÈ­ [0]_laroux_2_41-06농림16_유통업체현황 5" xfId="2585" xr:uid="{00000000-0005-0000-0000-000019010000}"/>
    <cellStyle name="AeE­ [0]_laroux_2_41-06농림16_토지정보과(제출)," xfId="423" xr:uid="{00000000-0005-0000-0000-00001A010000}"/>
    <cellStyle name="ÅëÈ­ [0]_laroux_2_41-06농림16_토지정보과(제출)," xfId="424" xr:uid="{00000000-0005-0000-0000-00001B010000}"/>
    <cellStyle name="AeE­ [0]_laroux_2_41-06농림16_평택시" xfId="425" xr:uid="{00000000-0005-0000-0000-00001C010000}"/>
    <cellStyle name="ÅëÈ­ [0]_laroux_2_41-06농림16_평택시" xfId="426" xr:uid="{00000000-0005-0000-0000-00001D010000}"/>
    <cellStyle name="AeE­ [0]_laroux_2_41-06농림41" xfId="38" xr:uid="{00000000-0005-0000-0000-00001E010000}"/>
    <cellStyle name="ÅëÈ­ [0]_laroux_2_41-06농림41" xfId="39" xr:uid="{00000000-0005-0000-0000-00001F010000}"/>
    <cellStyle name="AeE­ [0]_laroux_2_41-06농림41 2" xfId="1844" xr:uid="{00000000-0005-0000-0000-000020010000}"/>
    <cellStyle name="ÅëÈ­ [0]_laroux_2_41-06농림41 2" xfId="1845" xr:uid="{00000000-0005-0000-0000-000021010000}"/>
    <cellStyle name="AeE­ [0]_laroux_2_41-06농림41 3" xfId="2137" xr:uid="{00000000-0005-0000-0000-000022010000}"/>
    <cellStyle name="ÅëÈ­ [0]_laroux_2_41-06농림41 3" xfId="2138" xr:uid="{00000000-0005-0000-0000-000023010000}"/>
    <cellStyle name="AeE­ [0]_laroux_2_41-06농림41 4" xfId="2345" xr:uid="{00000000-0005-0000-0000-000024010000}"/>
    <cellStyle name="ÅëÈ­ [0]_laroux_2_41-06농림41 4" xfId="2344" xr:uid="{00000000-0005-0000-0000-000025010000}"/>
    <cellStyle name="AeE­ [0]_laroux_2_41-06농림41 5" xfId="2584" xr:uid="{00000000-0005-0000-0000-000026010000}"/>
    <cellStyle name="ÅëÈ­ [0]_laroux_2_41-06농림41 5" xfId="2583" xr:uid="{00000000-0005-0000-0000-000027010000}"/>
    <cellStyle name="AeE­ [0]_laroux_2_45-09 유통 금융 보험 및 기타서비스(97-109)" xfId="40" xr:uid="{00000000-0005-0000-0000-000028010000}"/>
    <cellStyle name="ÅëÈ­ [0]_laroux_2_45-09 유통 금융 보험 및 기타서비스(97-109)" xfId="41" xr:uid="{00000000-0005-0000-0000-000029010000}"/>
    <cellStyle name="AeE­ [0]_laroux_2_45-09 유통 금융 보험 및 기타서비스(97-109) 2" xfId="1846" xr:uid="{00000000-0005-0000-0000-00002A010000}"/>
    <cellStyle name="ÅëÈ­ [0]_laroux_2_45-09 유통 금융 보험 및 기타서비스(97-109) 2" xfId="1847" xr:uid="{00000000-0005-0000-0000-00002B010000}"/>
    <cellStyle name="AeE­ [0]_laroux_2_45-09 유통 금융 보험 및 기타서비스(97-109) 3" xfId="2139" xr:uid="{00000000-0005-0000-0000-00002C010000}"/>
    <cellStyle name="ÅëÈ­ [0]_laroux_2_45-09 유통 금융 보험 및 기타서비스(97-109) 3" xfId="2140" xr:uid="{00000000-0005-0000-0000-00002D010000}"/>
    <cellStyle name="AeE­ [0]_laroux_2_45-09 유통 금융 보험 및 기타서비스(97-109) 4" xfId="2343" xr:uid="{00000000-0005-0000-0000-00002E010000}"/>
    <cellStyle name="ÅëÈ­ [0]_laroux_2_45-09 유통 금융 보험 및 기타서비스(97-109) 4" xfId="2342" xr:uid="{00000000-0005-0000-0000-00002F010000}"/>
    <cellStyle name="AeE­ [0]_laroux_2_45-09 유통 금융 보험 및 기타서비스(97-109) 5" xfId="2582" xr:uid="{00000000-0005-0000-0000-000030010000}"/>
    <cellStyle name="ÅëÈ­ [0]_laroux_2_45-09 유통 금융 보험 및 기타서비스(97-109) 5" xfId="2581" xr:uid="{00000000-0005-0000-0000-000031010000}"/>
    <cellStyle name="AeE­ [0]_laroux_2_46-06 농림수산업" xfId="720" xr:uid="{00000000-0005-0000-0000-000032010000}"/>
    <cellStyle name="ÅëÈ­ [0]_laroux_2_46-06 농림수산업" xfId="721" xr:uid="{00000000-0005-0000-0000-000033010000}"/>
    <cellStyle name="AeE­ [0]_laroux_2_46-09 유통 금융 보험 및 기타서비스" xfId="200" xr:uid="{00000000-0005-0000-0000-000034010000}"/>
    <cellStyle name="ÅëÈ­ [0]_laroux_2_46-09 유통 금융 보험 및 기타서비스" xfId="201" xr:uid="{00000000-0005-0000-0000-000035010000}"/>
    <cellStyle name="AeE­ [0]_laroux_2_46-09 유통 금융 보험 및 기타서비스 2" xfId="1848" xr:uid="{00000000-0005-0000-0000-000036010000}"/>
    <cellStyle name="ÅëÈ­ [0]_laroux_2_46-09 유통 금융 보험 및 기타서비스 2" xfId="1849" xr:uid="{00000000-0005-0000-0000-000037010000}"/>
    <cellStyle name="AeE­ [0]_laroux_2_46-09 유통 금융 보험 및 기타서비스 3" xfId="2141" xr:uid="{00000000-0005-0000-0000-000038010000}"/>
    <cellStyle name="ÅëÈ­ [0]_laroux_2_46-09 유통 금융 보험 및 기타서비스 3" xfId="2142" xr:uid="{00000000-0005-0000-0000-000039010000}"/>
    <cellStyle name="AeE­ [0]_laroux_2_46-09 유통 금융 보험 및 기타서비스 4" xfId="2301" xr:uid="{00000000-0005-0000-0000-00003A010000}"/>
    <cellStyle name="ÅëÈ­ [0]_laroux_2_46-09 유통 금융 보험 및 기타서비스 4" xfId="2300" xr:uid="{00000000-0005-0000-0000-00003B010000}"/>
    <cellStyle name="AeE­ [0]_laroux_2_46-09 유통 금융 보험 및 기타서비스 5" xfId="2540" xr:uid="{00000000-0005-0000-0000-00003C010000}"/>
    <cellStyle name="ÅëÈ­ [0]_laroux_2_46-09 유통 금융 보험 및 기타서비스 5" xfId="2539" xr:uid="{00000000-0005-0000-0000-00003D010000}"/>
    <cellStyle name="AeE­ [0]_laroux_2_46-11 교통 관광 및 정보통신" xfId="202" xr:uid="{00000000-0005-0000-0000-00003E010000}"/>
    <cellStyle name="ÅëÈ­ [0]_laroux_2_46-11 교통 관광 및 정보통신" xfId="203" xr:uid="{00000000-0005-0000-0000-00003F010000}"/>
    <cellStyle name="AeE­ [0]_laroux_2_46-11 교통 관광 및 정보통신 2" xfId="1850" xr:uid="{00000000-0005-0000-0000-000040010000}"/>
    <cellStyle name="ÅëÈ­ [0]_laroux_2_46-11 교통 관광 및 정보통신 2" xfId="1851" xr:uid="{00000000-0005-0000-0000-000041010000}"/>
    <cellStyle name="AeE­ [0]_laroux_2_46-11 교통 관광 및 정보통신 3" xfId="2143" xr:uid="{00000000-0005-0000-0000-000042010000}"/>
    <cellStyle name="ÅëÈ­ [0]_laroux_2_46-11 교통 관광 및 정보통신 3" xfId="2144" xr:uid="{00000000-0005-0000-0000-000043010000}"/>
    <cellStyle name="AeE­ [0]_laroux_2_46-11 교통 관광 및 정보통신 4" xfId="2299" xr:uid="{00000000-0005-0000-0000-000044010000}"/>
    <cellStyle name="ÅëÈ­ [0]_laroux_2_46-11 교통 관광 및 정보통신 4" xfId="2298" xr:uid="{00000000-0005-0000-0000-000045010000}"/>
    <cellStyle name="AeE­ [0]_laroux_2_46-11 교통 관광 및 정보통신 5" xfId="2538" xr:uid="{00000000-0005-0000-0000-000046010000}"/>
    <cellStyle name="ÅëÈ­ [0]_laroux_2_46-11 교통 관광 및 정보통신 5" xfId="2537" xr:uid="{00000000-0005-0000-0000-000047010000}"/>
    <cellStyle name="AeE­ [0]_laroux_2_48-06 농림수산업" xfId="427" xr:uid="{00000000-0005-0000-0000-000048010000}"/>
    <cellStyle name="ÅëÈ­ [0]_laroux_2_48-06 농림수산업" xfId="428" xr:uid="{00000000-0005-0000-0000-000049010000}"/>
    <cellStyle name="AeE­ [0]_laroux_2_48-09 유통 금융 보험 및 기타서비스" xfId="204" xr:uid="{00000000-0005-0000-0000-00004A010000}"/>
    <cellStyle name="ÅëÈ­ [0]_laroux_2_48-09 유통 금융 보험 및 기타서비스" xfId="205" xr:uid="{00000000-0005-0000-0000-00004B010000}"/>
    <cellStyle name="AeE­ [0]_laroux_2_48-09 유통 금융 보험 및 기타서비스 2" xfId="1852" xr:uid="{00000000-0005-0000-0000-00004C010000}"/>
    <cellStyle name="ÅëÈ­ [0]_laroux_2_48-09 유통 금융 보험 및 기타서비스 2" xfId="1853" xr:uid="{00000000-0005-0000-0000-00004D010000}"/>
    <cellStyle name="AeE­ [0]_laroux_2_48-09 유통 금융 보험 및 기타서비스 3" xfId="2145" xr:uid="{00000000-0005-0000-0000-00004E010000}"/>
    <cellStyle name="ÅëÈ­ [0]_laroux_2_48-09 유통 금융 보험 및 기타서비스 3" xfId="2146" xr:uid="{00000000-0005-0000-0000-00004F010000}"/>
    <cellStyle name="AeE­ [0]_laroux_2_48-09 유통 금융 보험 및 기타서비스 4" xfId="2297" xr:uid="{00000000-0005-0000-0000-000050010000}"/>
    <cellStyle name="ÅëÈ­ [0]_laroux_2_48-09 유통 금융 보험 및 기타서비스 4" xfId="2276" xr:uid="{00000000-0005-0000-0000-000051010000}"/>
    <cellStyle name="AeE­ [0]_laroux_2_48-09 유통 금융 보험 및 기타서비스 5" xfId="2536" xr:uid="{00000000-0005-0000-0000-000052010000}"/>
    <cellStyle name="ÅëÈ­ [0]_laroux_2_48-09 유통 금융 보험 및 기타서비스 5" xfId="2515" xr:uid="{00000000-0005-0000-0000-000053010000}"/>
    <cellStyle name="AeE­ [0]_laroux_2_48-10 주택 건설" xfId="429" xr:uid="{00000000-0005-0000-0000-000054010000}"/>
    <cellStyle name="ÅëÈ­ [0]_laroux_2_48-10 주택 건설" xfId="430" xr:uid="{00000000-0005-0000-0000-000055010000}"/>
    <cellStyle name="AeE­ [0]_laroux_2_48-11 교통 관광 및 정보통신" xfId="431" xr:uid="{00000000-0005-0000-0000-000056010000}"/>
    <cellStyle name="ÅëÈ­ [0]_laroux_2_48-11 교통 관광 및 정보통신" xfId="432" xr:uid="{00000000-0005-0000-0000-000057010000}"/>
    <cellStyle name="AeE­ [0]_laroux_2_48-12 보건 및 사회보장" xfId="433" xr:uid="{00000000-0005-0000-0000-000058010000}"/>
    <cellStyle name="ÅëÈ­ [0]_laroux_2_48-12 보건 및 사회보장" xfId="434" xr:uid="{00000000-0005-0000-0000-000059010000}"/>
    <cellStyle name="AeE­ [0]_laroux_2_48-13 환경" xfId="435" xr:uid="{00000000-0005-0000-0000-00005A010000}"/>
    <cellStyle name="ÅëÈ­ [0]_laroux_2_48-13 환경" xfId="436" xr:uid="{00000000-0005-0000-0000-00005B010000}"/>
    <cellStyle name="AeE­ [0]_laroux_2_48-14 교육 및 문화" xfId="437" xr:uid="{00000000-0005-0000-0000-00005C010000}"/>
    <cellStyle name="ÅëÈ­ [0]_laroux_2_48-14 교육 및 문화" xfId="438" xr:uid="{00000000-0005-0000-0000-00005D010000}"/>
    <cellStyle name="AeE­ [0]_laroux_2_48-17 공공행정 및 사법" xfId="206" xr:uid="{00000000-0005-0000-0000-00005E010000}"/>
    <cellStyle name="ÅëÈ­ [0]_laroux_2_48-17 공공행정 및 사법" xfId="207" xr:uid="{00000000-0005-0000-0000-00005F010000}"/>
    <cellStyle name="AeE­ [0]_laroux_2_48-17 공공행정 및 사법 2" xfId="1854" xr:uid="{00000000-0005-0000-0000-000060010000}"/>
    <cellStyle name="ÅëÈ­ [0]_laroux_2_48-17 공공행정 및 사법 2" xfId="1855" xr:uid="{00000000-0005-0000-0000-000061010000}"/>
    <cellStyle name="AeE­ [0]_laroux_2_48-17 공공행정 및 사법 3" xfId="2147" xr:uid="{00000000-0005-0000-0000-000062010000}"/>
    <cellStyle name="ÅëÈ­ [0]_laroux_2_48-17 공공행정 및 사법 3" xfId="2148" xr:uid="{00000000-0005-0000-0000-000063010000}"/>
    <cellStyle name="AeE­ [0]_laroux_2_48-17 공공행정 및 사법 4" xfId="2275" xr:uid="{00000000-0005-0000-0000-000064010000}"/>
    <cellStyle name="ÅëÈ­ [0]_laroux_2_48-17 공공행정 및 사법 4" xfId="2274" xr:uid="{00000000-0005-0000-0000-000065010000}"/>
    <cellStyle name="AeE­ [0]_laroux_2_48-17 공공행정 및 사법 5" xfId="2514" xr:uid="{00000000-0005-0000-0000-000066010000}"/>
    <cellStyle name="ÅëÈ­ [0]_laroux_2_48-17 공공행정 및 사법 5" xfId="2513" xr:uid="{00000000-0005-0000-0000-000067010000}"/>
    <cellStyle name="AeE­ [0]_laroux_2_48-17 공공행정및사법(완)" xfId="722" xr:uid="{00000000-0005-0000-0000-000068010000}"/>
    <cellStyle name="ÅëÈ­ [0]_laroux_2_48-17 공공행정및사법(완)" xfId="723" xr:uid="{00000000-0005-0000-0000-000069010000}"/>
    <cellStyle name="AeE­ [0]_laroux_2_99 재가노인복지시설" xfId="208" xr:uid="{00000000-0005-0000-0000-00006A010000}"/>
    <cellStyle name="ÅëÈ­ [0]_laroux_2_99 재가노인복지시설" xfId="209" xr:uid="{00000000-0005-0000-0000-00006B010000}"/>
    <cellStyle name="AeE­ [0]_laroux_2_99 재가노인복지시설 2" xfId="1856" xr:uid="{00000000-0005-0000-0000-00006C010000}"/>
    <cellStyle name="ÅëÈ­ [0]_laroux_2_99 재가노인복지시설 2" xfId="1857" xr:uid="{00000000-0005-0000-0000-00006D010000}"/>
    <cellStyle name="AeE­ [0]_laroux_2_99 재가노인복지시설 3" xfId="2149" xr:uid="{00000000-0005-0000-0000-00006E010000}"/>
    <cellStyle name="ÅëÈ­ [0]_laroux_2_99 재가노인복지시설 3" xfId="2150" xr:uid="{00000000-0005-0000-0000-00006F010000}"/>
    <cellStyle name="AeE­ [0]_laroux_2_99 재가노인복지시설 4" xfId="2273" xr:uid="{00000000-0005-0000-0000-000070010000}"/>
    <cellStyle name="ÅëÈ­ [0]_laroux_2_99 재가노인복지시설 4" xfId="2272" xr:uid="{00000000-0005-0000-0000-000071010000}"/>
    <cellStyle name="AeE­ [0]_laroux_2_99 재가노인복지시설 5" xfId="2512" xr:uid="{00000000-0005-0000-0000-000072010000}"/>
    <cellStyle name="ÅëÈ­ [0]_laroux_2_99 재가노인복지시설 5" xfId="2511" xr:uid="{00000000-0005-0000-0000-000073010000}"/>
    <cellStyle name="AeE­ [0]_laroux_2_99 친환경농산물 인증현황" xfId="42" xr:uid="{00000000-0005-0000-0000-000074010000}"/>
    <cellStyle name="ÅëÈ­ [0]_laroux_2_99 친환경농산물 인증현황" xfId="43" xr:uid="{00000000-0005-0000-0000-000075010000}"/>
    <cellStyle name="AeE­ [0]_laroux_2_99 친환경농산물 인증현황 2" xfId="1858" xr:uid="{00000000-0005-0000-0000-000076010000}"/>
    <cellStyle name="ÅëÈ­ [0]_laroux_2_99 친환경농산물 인증현황 2" xfId="1859" xr:uid="{00000000-0005-0000-0000-000077010000}"/>
    <cellStyle name="AeE­ [0]_laroux_2_99 친환경농산물 인증현황 3" xfId="2151" xr:uid="{00000000-0005-0000-0000-000078010000}"/>
    <cellStyle name="ÅëÈ­ [0]_laroux_2_99 친환경농산물 인증현황 3" xfId="2152" xr:uid="{00000000-0005-0000-0000-000079010000}"/>
    <cellStyle name="AeE­ [0]_laroux_2_99 친환경농산물 인증현황 4" xfId="2177" xr:uid="{00000000-0005-0000-0000-00007A010000}"/>
    <cellStyle name="ÅëÈ­ [0]_laroux_2_99 친환경농산물 인증현황 4" xfId="2176" xr:uid="{00000000-0005-0000-0000-00007B010000}"/>
    <cellStyle name="AeE­ [0]_laroux_2_99 친환경농산물 인증현황 5" xfId="2416" xr:uid="{00000000-0005-0000-0000-00007C010000}"/>
    <cellStyle name="ÅëÈ­ [0]_laroux_2_99 친환경농산물 인증현황 5" xfId="2415" xr:uid="{00000000-0005-0000-0000-00007D010000}"/>
    <cellStyle name="AeE­ [0]_laroux_2_보건위생정책과" xfId="439" xr:uid="{00000000-0005-0000-0000-00007E010000}"/>
    <cellStyle name="ÅëÈ­ [0]_laroux_2_보건위생정책과" xfId="440" xr:uid="{00000000-0005-0000-0000-00007F010000}"/>
    <cellStyle name="AeE­ [0]_laroux_2_시군구" xfId="441" xr:uid="{00000000-0005-0000-0000-000080010000}"/>
    <cellStyle name="ÅëÈ­ [0]_laroux_2_시군구" xfId="442" xr:uid="{00000000-0005-0000-0000-000081010000}"/>
    <cellStyle name="AeE­ [0]_laroux_2_안산시" xfId="443" xr:uid="{00000000-0005-0000-0000-000082010000}"/>
    <cellStyle name="ÅëÈ­ [0]_laroux_2_안산시" xfId="444" xr:uid="{00000000-0005-0000-0000-000083010000}"/>
    <cellStyle name="AeE­ [0]_laroux_2_유통업체현황" xfId="210" xr:uid="{00000000-0005-0000-0000-000084010000}"/>
    <cellStyle name="ÅëÈ­ [0]_laroux_2_유통업체현황" xfId="211" xr:uid="{00000000-0005-0000-0000-000085010000}"/>
    <cellStyle name="AeE­ [0]_laroux_2_유통업체현황 2" xfId="1860" xr:uid="{00000000-0005-0000-0000-000086010000}"/>
    <cellStyle name="ÅëÈ­ [0]_laroux_2_유통업체현황 2" xfId="1861" xr:uid="{00000000-0005-0000-0000-000087010000}"/>
    <cellStyle name="AeE­ [0]_laroux_2_유통업체현황 3" xfId="2153" xr:uid="{00000000-0005-0000-0000-000088010000}"/>
    <cellStyle name="ÅëÈ­ [0]_laroux_2_유통업체현황 3" xfId="2154" xr:uid="{00000000-0005-0000-0000-000089010000}"/>
    <cellStyle name="AeE­ [0]_laroux_2_유통업체현황 4" xfId="2175" xr:uid="{00000000-0005-0000-0000-00008A010000}"/>
    <cellStyle name="ÅëÈ­ [0]_laroux_2_유통업체현황 4" xfId="2174" xr:uid="{00000000-0005-0000-0000-00008B010000}"/>
    <cellStyle name="AeE­ [0]_laroux_2_유통업체현황 5" xfId="2414" xr:uid="{00000000-0005-0000-0000-00008C010000}"/>
    <cellStyle name="ÅëÈ­ [0]_laroux_2_유통업체현황 5" xfId="2413" xr:uid="{00000000-0005-0000-0000-00008D010000}"/>
    <cellStyle name="AeE­ [0]_laroux_2_토지정보과(제출)," xfId="445" xr:uid="{00000000-0005-0000-0000-00008E010000}"/>
    <cellStyle name="ÅëÈ­ [0]_laroux_2_토지정보과(제출)," xfId="446" xr:uid="{00000000-0005-0000-0000-00008F010000}"/>
    <cellStyle name="AeE­ [0]_laroux_2_평택시" xfId="447" xr:uid="{00000000-0005-0000-0000-000090010000}"/>
    <cellStyle name="ÅëÈ­ [0]_laroux_2_평택시" xfId="448" xr:uid="{00000000-0005-0000-0000-000091010000}"/>
    <cellStyle name="AeE­ [0]_Sheet1" xfId="44" xr:uid="{00000000-0005-0000-0000-000092010000}"/>
    <cellStyle name="ÅëÈ­ [0]_Sheet1" xfId="45" xr:uid="{00000000-0005-0000-0000-000093010000}"/>
    <cellStyle name="AeE­ [0]_Sheet1 2" xfId="1862" xr:uid="{00000000-0005-0000-0000-000094010000}"/>
    <cellStyle name="ÅëÈ­ [0]_Sheet1 2" xfId="1863" xr:uid="{00000000-0005-0000-0000-000095010000}"/>
    <cellStyle name="AeE­ [0]_Sheet1 3" xfId="2155" xr:uid="{00000000-0005-0000-0000-000096010000}"/>
    <cellStyle name="ÅëÈ­ [0]_Sheet1 3" xfId="2156" xr:uid="{00000000-0005-0000-0000-000097010000}"/>
    <cellStyle name="AeE­ [0]_Sheet1 4" xfId="2173" xr:uid="{00000000-0005-0000-0000-000098010000}"/>
    <cellStyle name="ÅëÈ­ [0]_Sheet1 4" xfId="2098" xr:uid="{00000000-0005-0000-0000-000099010000}"/>
    <cellStyle name="AeE­ [0]_Sheet1 5" xfId="2412" xr:uid="{00000000-0005-0000-0000-00009A010000}"/>
    <cellStyle name="ÅëÈ­ [0]_Sheet1 5" xfId="2396" xr:uid="{00000000-0005-0000-0000-00009B010000}"/>
    <cellStyle name="AeE­ [0]_Sheet1_45-09 유통 금융 보험 및 기타서비스(97-109)" xfId="46" xr:uid="{00000000-0005-0000-0000-00009C010000}"/>
    <cellStyle name="ÅëÈ­ [0]_Sheet1_45-09 유통 금융 보험 및 기타서비스(97-109)" xfId="47" xr:uid="{00000000-0005-0000-0000-00009D010000}"/>
    <cellStyle name="AeE­ [0]_Sheet1_45-09 유통 금융 보험 및 기타서비스(97-109) 2" xfId="1864" xr:uid="{00000000-0005-0000-0000-00009E010000}"/>
    <cellStyle name="ÅëÈ­ [0]_Sheet1_45-09 유통 금융 보험 및 기타서비스(97-109) 2" xfId="1865" xr:uid="{00000000-0005-0000-0000-00009F010000}"/>
    <cellStyle name="AeE­ [0]_Sheet1_45-09 유통 금융 보험 및 기타서비스(97-109) 3" xfId="2157" xr:uid="{00000000-0005-0000-0000-0000A0010000}"/>
    <cellStyle name="ÅëÈ­ [0]_Sheet1_45-09 유통 금융 보험 및 기타서비스(97-109) 3" xfId="2158" xr:uid="{00000000-0005-0000-0000-0000A1010000}"/>
    <cellStyle name="AeE­ [0]_Sheet1_45-09 유통 금융 보험 및 기타서비스(97-109) 4" xfId="2097" xr:uid="{00000000-0005-0000-0000-0000A2010000}"/>
    <cellStyle name="ÅëÈ­ [0]_Sheet1_45-09 유통 금융 보험 및 기타서비스(97-109) 4" xfId="2096" xr:uid="{00000000-0005-0000-0000-0000A3010000}"/>
    <cellStyle name="AeE­ [0]_Sheet1_45-09 유통 금융 보험 및 기타서비스(97-109) 5" xfId="2384" xr:uid="{00000000-0005-0000-0000-0000A4010000}"/>
    <cellStyle name="ÅëÈ­ [0]_Sheet1_45-09 유통 금융 보험 및 기타서비스(97-109) 5" xfId="2397" xr:uid="{00000000-0005-0000-0000-0000A5010000}"/>
    <cellStyle name="AeE­ [0]_Sheet1_46-06 농림수산업" xfId="724" xr:uid="{00000000-0005-0000-0000-0000A6010000}"/>
    <cellStyle name="ÅëÈ­ [0]_Sheet1_46-06 농림수산업" xfId="725" xr:uid="{00000000-0005-0000-0000-0000A7010000}"/>
    <cellStyle name="AeE­ [0]_Sheet1_46-09 유통 금융 보험 및 기타서비스" xfId="212" xr:uid="{00000000-0005-0000-0000-0000A8010000}"/>
    <cellStyle name="ÅëÈ­ [0]_Sheet1_46-09 유통 금융 보험 및 기타서비스" xfId="213" xr:uid="{00000000-0005-0000-0000-0000A9010000}"/>
    <cellStyle name="AeE­ [0]_Sheet1_46-09 유통 금융 보험 및 기타서비스 2" xfId="1866" xr:uid="{00000000-0005-0000-0000-0000AA010000}"/>
    <cellStyle name="ÅëÈ­ [0]_Sheet1_46-09 유통 금융 보험 및 기타서비스 2" xfId="1867" xr:uid="{00000000-0005-0000-0000-0000AB010000}"/>
    <cellStyle name="AeE­ [0]_Sheet1_46-09 유통 금융 보험 및 기타서비스 3" xfId="2159" xr:uid="{00000000-0005-0000-0000-0000AC010000}"/>
    <cellStyle name="ÅëÈ­ [0]_Sheet1_46-09 유통 금융 보험 및 기타서비스 3" xfId="2160" xr:uid="{00000000-0005-0000-0000-0000AD010000}"/>
    <cellStyle name="AeE­ [0]_Sheet1_46-09 유통 금융 보험 및 기타서비스 4" xfId="2095" xr:uid="{00000000-0005-0000-0000-0000AE010000}"/>
    <cellStyle name="ÅëÈ­ [0]_Sheet1_46-09 유통 금융 보험 및 기타서비스 4" xfId="2094" xr:uid="{00000000-0005-0000-0000-0000AF010000}"/>
    <cellStyle name="AeE­ [0]_Sheet1_46-09 유통 금융 보험 및 기타서비스 5" xfId="2398" xr:uid="{00000000-0005-0000-0000-0000B0010000}"/>
    <cellStyle name="ÅëÈ­ [0]_Sheet1_46-09 유통 금융 보험 및 기타서비스 5" xfId="2385" xr:uid="{00000000-0005-0000-0000-0000B1010000}"/>
    <cellStyle name="AeE­ [0]_Sheet1_46-11 교통 관광 및 정보통신" xfId="214" xr:uid="{00000000-0005-0000-0000-0000B2010000}"/>
    <cellStyle name="ÅëÈ­ [0]_Sheet1_46-11 교통 관광 및 정보통신" xfId="215" xr:uid="{00000000-0005-0000-0000-0000B3010000}"/>
    <cellStyle name="AeE­ [0]_Sheet1_46-11 교통 관광 및 정보통신 2" xfId="1868" xr:uid="{00000000-0005-0000-0000-0000B4010000}"/>
    <cellStyle name="ÅëÈ­ [0]_Sheet1_46-11 교통 관광 및 정보통신 2" xfId="1869" xr:uid="{00000000-0005-0000-0000-0000B5010000}"/>
    <cellStyle name="AeE­ [0]_Sheet1_46-11 교통 관광 및 정보통신 3" xfId="2161" xr:uid="{00000000-0005-0000-0000-0000B6010000}"/>
    <cellStyle name="ÅëÈ­ [0]_Sheet1_46-11 교통 관광 및 정보통신 3" xfId="2162" xr:uid="{00000000-0005-0000-0000-0000B7010000}"/>
    <cellStyle name="AeE­ [0]_Sheet1_46-11 교통 관광 및 정보통신 4" xfId="2400" xr:uid="{00000000-0005-0000-0000-0000B8010000}"/>
    <cellStyle name="ÅëÈ­ [0]_Sheet1_46-11 교통 관광 및 정보통신 4" xfId="2401" xr:uid="{00000000-0005-0000-0000-0000B9010000}"/>
    <cellStyle name="AeE­ [0]_Sheet1_46-11 교통 관광 및 정보통신 5" xfId="2633" xr:uid="{00000000-0005-0000-0000-0000BA010000}"/>
    <cellStyle name="ÅëÈ­ [0]_Sheet1_46-11 교통 관광 및 정보통신 5" xfId="2634" xr:uid="{00000000-0005-0000-0000-0000BB010000}"/>
    <cellStyle name="AeE­ [0]_Sheet1_48-06 농림수산업" xfId="449" xr:uid="{00000000-0005-0000-0000-0000BC010000}"/>
    <cellStyle name="ÅëÈ­ [0]_Sheet1_48-06 농림수산업" xfId="450" xr:uid="{00000000-0005-0000-0000-0000BD010000}"/>
    <cellStyle name="AeE­ [0]_Sheet1_48-09 유통 금융 보험 및 기타서비스" xfId="216" xr:uid="{00000000-0005-0000-0000-0000BE010000}"/>
    <cellStyle name="ÅëÈ­ [0]_Sheet1_48-09 유통 금융 보험 및 기타서비스" xfId="217" xr:uid="{00000000-0005-0000-0000-0000BF010000}"/>
    <cellStyle name="AeE­ [0]_Sheet1_48-09 유통 금융 보험 및 기타서비스 2" xfId="1870" xr:uid="{00000000-0005-0000-0000-0000C0010000}"/>
    <cellStyle name="ÅëÈ­ [0]_Sheet1_48-09 유통 금융 보험 및 기타서비스 2" xfId="1871" xr:uid="{00000000-0005-0000-0000-0000C1010000}"/>
    <cellStyle name="AeE­ [0]_Sheet1_48-09 유통 금융 보험 및 기타서비스 3" xfId="2163" xr:uid="{00000000-0005-0000-0000-0000C2010000}"/>
    <cellStyle name="ÅëÈ­ [0]_Sheet1_48-09 유통 금융 보험 및 기타서비스 3" xfId="2164" xr:uid="{00000000-0005-0000-0000-0000C3010000}"/>
    <cellStyle name="AeE­ [0]_Sheet1_48-09 유통 금융 보험 및 기타서비스 4" xfId="2402" xr:uid="{00000000-0005-0000-0000-0000C4010000}"/>
    <cellStyle name="ÅëÈ­ [0]_Sheet1_48-09 유통 금융 보험 및 기타서비스 4" xfId="2403" xr:uid="{00000000-0005-0000-0000-0000C5010000}"/>
    <cellStyle name="AeE­ [0]_Sheet1_48-09 유통 금융 보험 및 기타서비스 5" xfId="2635" xr:uid="{00000000-0005-0000-0000-0000C6010000}"/>
    <cellStyle name="ÅëÈ­ [0]_Sheet1_48-09 유통 금융 보험 및 기타서비스 5" xfId="2636" xr:uid="{00000000-0005-0000-0000-0000C7010000}"/>
    <cellStyle name="AeE­ [0]_Sheet1_48-10 주택 건설" xfId="451" xr:uid="{00000000-0005-0000-0000-0000C8010000}"/>
    <cellStyle name="ÅëÈ­ [0]_Sheet1_48-10 주택 건설" xfId="452" xr:uid="{00000000-0005-0000-0000-0000C9010000}"/>
    <cellStyle name="AeE­ [0]_Sheet1_48-11 교통 관광 및 정보통신" xfId="453" xr:uid="{00000000-0005-0000-0000-0000CA010000}"/>
    <cellStyle name="ÅëÈ­ [0]_Sheet1_48-11 교통 관광 및 정보통신" xfId="454" xr:uid="{00000000-0005-0000-0000-0000CB010000}"/>
    <cellStyle name="AeE­ [0]_Sheet1_48-12 보건 및 사회보장" xfId="455" xr:uid="{00000000-0005-0000-0000-0000CC010000}"/>
    <cellStyle name="ÅëÈ­ [0]_Sheet1_48-12 보건 및 사회보장" xfId="456" xr:uid="{00000000-0005-0000-0000-0000CD010000}"/>
    <cellStyle name="AeE­ [0]_Sheet1_48-13 환경" xfId="457" xr:uid="{00000000-0005-0000-0000-0000CE010000}"/>
    <cellStyle name="ÅëÈ­ [0]_Sheet1_48-13 환경" xfId="458" xr:uid="{00000000-0005-0000-0000-0000CF010000}"/>
    <cellStyle name="AeE­ [0]_Sheet1_48-14 교육 및 문화" xfId="459" xr:uid="{00000000-0005-0000-0000-0000D0010000}"/>
    <cellStyle name="ÅëÈ­ [0]_Sheet1_48-14 교육 및 문화" xfId="460" xr:uid="{00000000-0005-0000-0000-0000D1010000}"/>
    <cellStyle name="AeE­ [0]_Sheet1_48-17 공공행정 및 사법" xfId="218" xr:uid="{00000000-0005-0000-0000-0000D2010000}"/>
    <cellStyle name="ÅëÈ­ [0]_Sheet1_48-17 공공행정 및 사법" xfId="219" xr:uid="{00000000-0005-0000-0000-0000D3010000}"/>
    <cellStyle name="AeE­ [0]_Sheet1_48-17 공공행정 및 사법 2" xfId="1872" xr:uid="{00000000-0005-0000-0000-0000D4010000}"/>
    <cellStyle name="ÅëÈ­ [0]_Sheet1_48-17 공공행정 및 사법 2" xfId="1873" xr:uid="{00000000-0005-0000-0000-0000D5010000}"/>
    <cellStyle name="AeE­ [0]_Sheet1_48-17 공공행정 및 사법 3" xfId="2165" xr:uid="{00000000-0005-0000-0000-0000D6010000}"/>
    <cellStyle name="ÅëÈ­ [0]_Sheet1_48-17 공공행정 및 사법 3" xfId="2166" xr:uid="{00000000-0005-0000-0000-0000D7010000}"/>
    <cellStyle name="AeE­ [0]_Sheet1_48-17 공공행정 및 사법 4" xfId="2404" xr:uid="{00000000-0005-0000-0000-0000D8010000}"/>
    <cellStyle name="ÅëÈ­ [0]_Sheet1_48-17 공공행정 및 사법 4" xfId="2405" xr:uid="{00000000-0005-0000-0000-0000D9010000}"/>
    <cellStyle name="AeE­ [0]_Sheet1_48-17 공공행정 및 사법 5" xfId="2637" xr:uid="{00000000-0005-0000-0000-0000DA010000}"/>
    <cellStyle name="ÅëÈ­ [0]_Sheet1_48-17 공공행정 및 사법 5" xfId="2638" xr:uid="{00000000-0005-0000-0000-0000DB010000}"/>
    <cellStyle name="AeE­ [0]_Sheet1_48-17 공공행정및사법(완)" xfId="726" xr:uid="{00000000-0005-0000-0000-0000DC010000}"/>
    <cellStyle name="ÅëÈ­ [0]_Sheet1_48-17 공공행정및사법(완)" xfId="727" xr:uid="{00000000-0005-0000-0000-0000DD010000}"/>
    <cellStyle name="AeE­ [0]_Sheet1_99 재가노인복지시설" xfId="220" xr:uid="{00000000-0005-0000-0000-0000DE010000}"/>
    <cellStyle name="ÅëÈ­ [0]_Sheet1_99 재가노인복지시설" xfId="221" xr:uid="{00000000-0005-0000-0000-0000DF010000}"/>
    <cellStyle name="AeE­ [0]_Sheet1_99 재가노인복지시설 2" xfId="1874" xr:uid="{00000000-0005-0000-0000-0000E0010000}"/>
    <cellStyle name="ÅëÈ­ [0]_Sheet1_99 재가노인복지시설 2" xfId="1875" xr:uid="{00000000-0005-0000-0000-0000E1010000}"/>
    <cellStyle name="AeE­ [0]_Sheet1_99 재가노인복지시설 3" xfId="2167" xr:uid="{00000000-0005-0000-0000-0000E2010000}"/>
    <cellStyle name="ÅëÈ­ [0]_Sheet1_99 재가노인복지시설 3" xfId="2168" xr:uid="{00000000-0005-0000-0000-0000E3010000}"/>
    <cellStyle name="AeE­ [0]_Sheet1_99 재가노인복지시설 4" xfId="2406" xr:uid="{00000000-0005-0000-0000-0000E4010000}"/>
    <cellStyle name="ÅëÈ­ [0]_Sheet1_99 재가노인복지시설 4" xfId="2407" xr:uid="{00000000-0005-0000-0000-0000E5010000}"/>
    <cellStyle name="AeE­ [0]_Sheet1_99 재가노인복지시설 5" xfId="2639" xr:uid="{00000000-0005-0000-0000-0000E6010000}"/>
    <cellStyle name="ÅëÈ­ [0]_Sheet1_99 재가노인복지시설 5" xfId="2640" xr:uid="{00000000-0005-0000-0000-0000E7010000}"/>
    <cellStyle name="AeE­ [0]_Sheet1_99 친환경농산물 인증현황" xfId="48" xr:uid="{00000000-0005-0000-0000-0000E8010000}"/>
    <cellStyle name="ÅëÈ­ [0]_Sheet1_99 친환경농산물 인증현황" xfId="49" xr:uid="{00000000-0005-0000-0000-0000E9010000}"/>
    <cellStyle name="AeE­ [0]_Sheet1_99 친환경농산물 인증현황 2" xfId="1876" xr:uid="{00000000-0005-0000-0000-0000EA010000}"/>
    <cellStyle name="ÅëÈ­ [0]_Sheet1_99 친환경농산물 인증현황 2" xfId="1877" xr:uid="{00000000-0005-0000-0000-0000EB010000}"/>
    <cellStyle name="AeE­ [0]_Sheet1_99 친환경농산물 인증현황 3" xfId="2169" xr:uid="{00000000-0005-0000-0000-0000EC010000}"/>
    <cellStyle name="ÅëÈ­ [0]_Sheet1_99 친환경농산물 인증현황 3" xfId="2170" xr:uid="{00000000-0005-0000-0000-0000ED010000}"/>
    <cellStyle name="AeE­ [0]_Sheet1_99 친환경농산물 인증현황 4" xfId="2408" xr:uid="{00000000-0005-0000-0000-0000EE010000}"/>
    <cellStyle name="ÅëÈ­ [0]_Sheet1_99 친환경농산물 인증현황 4" xfId="2409" xr:uid="{00000000-0005-0000-0000-0000EF010000}"/>
    <cellStyle name="AeE­ [0]_Sheet1_99 친환경농산물 인증현황 5" xfId="2641" xr:uid="{00000000-0005-0000-0000-0000F0010000}"/>
    <cellStyle name="ÅëÈ­ [0]_Sheet1_99 친환경농산물 인증현황 5" xfId="2642" xr:uid="{00000000-0005-0000-0000-0000F1010000}"/>
    <cellStyle name="AeE­ [0]_Sheet1_보건위생정책과" xfId="461" xr:uid="{00000000-0005-0000-0000-0000F2010000}"/>
    <cellStyle name="ÅëÈ­ [0]_Sheet1_보건위생정책과" xfId="462" xr:uid="{00000000-0005-0000-0000-0000F3010000}"/>
    <cellStyle name="AeE­ [0]_Sheet1_시군구" xfId="463" xr:uid="{00000000-0005-0000-0000-0000F4010000}"/>
    <cellStyle name="ÅëÈ­ [0]_Sheet1_시군구" xfId="464" xr:uid="{00000000-0005-0000-0000-0000F5010000}"/>
    <cellStyle name="AeE­ [0]_Sheet1_안산시" xfId="465" xr:uid="{00000000-0005-0000-0000-0000F6010000}"/>
    <cellStyle name="ÅëÈ­ [0]_Sheet1_안산시" xfId="466" xr:uid="{00000000-0005-0000-0000-0000F7010000}"/>
    <cellStyle name="AeE­ [0]_Sheet1_유통업체현황" xfId="222" xr:uid="{00000000-0005-0000-0000-0000F8010000}"/>
    <cellStyle name="ÅëÈ­ [0]_Sheet1_유통업체현황" xfId="223" xr:uid="{00000000-0005-0000-0000-0000F9010000}"/>
    <cellStyle name="AeE­ [0]_Sheet1_유통업체현황 2" xfId="1878" xr:uid="{00000000-0005-0000-0000-0000FA010000}"/>
    <cellStyle name="ÅëÈ­ [0]_Sheet1_유통업체현황 2" xfId="1879" xr:uid="{00000000-0005-0000-0000-0000FB010000}"/>
    <cellStyle name="AeE­ [0]_Sheet1_유통업체현황 3" xfId="2171" xr:uid="{00000000-0005-0000-0000-0000FC010000}"/>
    <cellStyle name="ÅëÈ­ [0]_Sheet1_유통업체현황 3" xfId="2172" xr:uid="{00000000-0005-0000-0000-0000FD010000}"/>
    <cellStyle name="AeE­ [0]_Sheet1_유통업체현황 4" xfId="2410" xr:uid="{00000000-0005-0000-0000-0000FE010000}"/>
    <cellStyle name="ÅëÈ­ [0]_Sheet1_유통업체현황 4" xfId="2411" xr:uid="{00000000-0005-0000-0000-0000FF010000}"/>
    <cellStyle name="AeE­ [0]_Sheet1_유통업체현황 5" xfId="2643" xr:uid="{00000000-0005-0000-0000-000000020000}"/>
    <cellStyle name="ÅëÈ­ [0]_Sheet1_유통업체현황 5" xfId="2644" xr:uid="{00000000-0005-0000-0000-000001020000}"/>
    <cellStyle name="AeE­ [0]_Sheet1_토지정보과(제출)," xfId="467" xr:uid="{00000000-0005-0000-0000-000002020000}"/>
    <cellStyle name="ÅëÈ­ [0]_Sheet1_토지정보과(제출)," xfId="468" xr:uid="{00000000-0005-0000-0000-000003020000}"/>
    <cellStyle name="AeE­ [0]_Sheet1_평택시" xfId="469" xr:uid="{00000000-0005-0000-0000-000004020000}"/>
    <cellStyle name="ÅëÈ­ [0]_Sheet1_평택시" xfId="470" xr:uid="{00000000-0005-0000-0000-000005020000}"/>
    <cellStyle name="AeE­_0809ºn±³ " xfId="728" xr:uid="{00000000-0005-0000-0000-000006020000}"/>
    <cellStyle name="ÅëÈ­_¼ÕÀÍ¿¹»ê" xfId="50" xr:uid="{00000000-0005-0000-0000-000007020000}"/>
    <cellStyle name="AeE­_¼OAI¿¹≫e" xfId="51" xr:uid="{00000000-0005-0000-0000-000008020000}"/>
    <cellStyle name="ÅëÈ­_ÀÎ°Çºñ,¿ÜÁÖºñ" xfId="52" xr:uid="{00000000-0005-0000-0000-000009020000}"/>
    <cellStyle name="AeE­_AI°Cºn,μμ±Þºn" xfId="53" xr:uid="{00000000-0005-0000-0000-00000A020000}"/>
    <cellStyle name="ÅëÈ­_laroux" xfId="54" xr:uid="{00000000-0005-0000-0000-00000B020000}"/>
    <cellStyle name="AeE­_laroux_1" xfId="55" xr:uid="{00000000-0005-0000-0000-00000C020000}"/>
    <cellStyle name="ÅëÈ­_laroux_1" xfId="56" xr:uid="{00000000-0005-0000-0000-00000D020000}"/>
    <cellStyle name="AeE­_laroux_1 2" xfId="1880" xr:uid="{00000000-0005-0000-0000-00000E020000}"/>
    <cellStyle name="ÅëÈ­_laroux_1 2" xfId="1881" xr:uid="{00000000-0005-0000-0000-00000F020000}"/>
    <cellStyle name="AeE­_laroux_1 3" xfId="2178" xr:uid="{00000000-0005-0000-0000-000010020000}"/>
    <cellStyle name="ÅëÈ­_laroux_1 3" xfId="2179" xr:uid="{00000000-0005-0000-0000-000011020000}"/>
    <cellStyle name="AeE­_laroux_1 4" xfId="2417" xr:uid="{00000000-0005-0000-0000-000012020000}"/>
    <cellStyle name="ÅëÈ­_laroux_1 4" xfId="2418" xr:uid="{00000000-0005-0000-0000-000013020000}"/>
    <cellStyle name="AeE­_laroux_1 5" xfId="2645" xr:uid="{00000000-0005-0000-0000-000014020000}"/>
    <cellStyle name="ÅëÈ­_laroux_1 5" xfId="2646" xr:uid="{00000000-0005-0000-0000-000015020000}"/>
    <cellStyle name="AeE­_laroux_1_45-09 유통 금융 보험 및 기타서비스(97-109)" xfId="57" xr:uid="{00000000-0005-0000-0000-000016020000}"/>
    <cellStyle name="ÅëÈ­_laroux_1_45-09 유통 금융 보험 및 기타서비스(97-109)" xfId="58" xr:uid="{00000000-0005-0000-0000-000017020000}"/>
    <cellStyle name="AeE­_laroux_1_45-09 유통 금융 보험 및 기타서비스(97-109) 2" xfId="1882" xr:uid="{00000000-0005-0000-0000-000018020000}"/>
    <cellStyle name="ÅëÈ­_laroux_1_45-09 유통 금융 보험 및 기타서비스(97-109) 2" xfId="1883" xr:uid="{00000000-0005-0000-0000-000019020000}"/>
    <cellStyle name="AeE­_laroux_1_45-09 유통 금융 보험 및 기타서비스(97-109) 3" xfId="2180" xr:uid="{00000000-0005-0000-0000-00001A020000}"/>
    <cellStyle name="ÅëÈ­_laroux_1_45-09 유통 금융 보험 및 기타서비스(97-109) 3" xfId="2181" xr:uid="{00000000-0005-0000-0000-00001B020000}"/>
    <cellStyle name="AeE­_laroux_1_45-09 유통 금융 보험 및 기타서비스(97-109) 4" xfId="2419" xr:uid="{00000000-0005-0000-0000-00001C020000}"/>
    <cellStyle name="ÅëÈ­_laroux_1_45-09 유통 금융 보험 및 기타서비스(97-109) 4" xfId="2420" xr:uid="{00000000-0005-0000-0000-00001D020000}"/>
    <cellStyle name="AeE­_laroux_1_45-09 유통 금융 보험 및 기타서비스(97-109) 5" xfId="2647" xr:uid="{00000000-0005-0000-0000-00001E020000}"/>
    <cellStyle name="ÅëÈ­_laroux_1_45-09 유통 금융 보험 및 기타서비스(97-109) 5" xfId="2648" xr:uid="{00000000-0005-0000-0000-00001F020000}"/>
    <cellStyle name="AeE­_laroux_1_46-06 농림수산업" xfId="729" xr:uid="{00000000-0005-0000-0000-000020020000}"/>
    <cellStyle name="ÅëÈ­_laroux_1_46-06 농림수산업" xfId="730" xr:uid="{00000000-0005-0000-0000-000021020000}"/>
    <cellStyle name="AeE­_laroux_1_46-09 유통 금융 보험 및 기타서비스" xfId="224" xr:uid="{00000000-0005-0000-0000-000022020000}"/>
    <cellStyle name="ÅëÈ­_laroux_1_46-09 유통 금융 보험 및 기타서비스" xfId="225" xr:uid="{00000000-0005-0000-0000-000023020000}"/>
    <cellStyle name="AeE­_laroux_1_46-09 유통 금융 보험 및 기타서비스 2" xfId="1884" xr:uid="{00000000-0005-0000-0000-000024020000}"/>
    <cellStyle name="ÅëÈ­_laroux_1_46-09 유통 금융 보험 및 기타서비스 2" xfId="1885" xr:uid="{00000000-0005-0000-0000-000025020000}"/>
    <cellStyle name="AeE­_laroux_1_46-09 유통 금융 보험 및 기타서비스 3" xfId="2182" xr:uid="{00000000-0005-0000-0000-000026020000}"/>
    <cellStyle name="ÅëÈ­_laroux_1_46-09 유통 금융 보험 및 기타서비스 3" xfId="2183" xr:uid="{00000000-0005-0000-0000-000027020000}"/>
    <cellStyle name="AeE­_laroux_1_46-09 유통 금융 보험 및 기타서비스 4" xfId="2421" xr:uid="{00000000-0005-0000-0000-000028020000}"/>
    <cellStyle name="ÅëÈ­_laroux_1_46-09 유통 금융 보험 및 기타서비스 4" xfId="2422" xr:uid="{00000000-0005-0000-0000-000029020000}"/>
    <cellStyle name="AeE­_laroux_1_46-09 유통 금융 보험 및 기타서비스 5" xfId="2649" xr:uid="{00000000-0005-0000-0000-00002A020000}"/>
    <cellStyle name="ÅëÈ­_laroux_1_46-09 유통 금융 보험 및 기타서비스 5" xfId="2650" xr:uid="{00000000-0005-0000-0000-00002B020000}"/>
    <cellStyle name="AeE­_laroux_1_46-11 교통 관광 및 정보통신" xfId="226" xr:uid="{00000000-0005-0000-0000-00002C020000}"/>
    <cellStyle name="ÅëÈ­_laroux_1_46-11 교통 관광 및 정보통신" xfId="227" xr:uid="{00000000-0005-0000-0000-00002D020000}"/>
    <cellStyle name="AeE­_laroux_1_46-11 교통 관광 및 정보통신 2" xfId="1886" xr:uid="{00000000-0005-0000-0000-00002E020000}"/>
    <cellStyle name="ÅëÈ­_laroux_1_46-11 교통 관광 및 정보통신 2" xfId="1887" xr:uid="{00000000-0005-0000-0000-00002F020000}"/>
    <cellStyle name="AeE­_laroux_1_46-11 교통 관광 및 정보통신 3" xfId="2184" xr:uid="{00000000-0005-0000-0000-000030020000}"/>
    <cellStyle name="ÅëÈ­_laroux_1_46-11 교통 관광 및 정보통신 3" xfId="2185" xr:uid="{00000000-0005-0000-0000-000031020000}"/>
    <cellStyle name="AeE­_laroux_1_46-11 교통 관광 및 정보통신 4" xfId="2423" xr:uid="{00000000-0005-0000-0000-000032020000}"/>
    <cellStyle name="ÅëÈ­_laroux_1_46-11 교통 관광 및 정보통신 4" xfId="2424" xr:uid="{00000000-0005-0000-0000-000033020000}"/>
    <cellStyle name="AeE­_laroux_1_46-11 교통 관광 및 정보통신 5" xfId="2651" xr:uid="{00000000-0005-0000-0000-000034020000}"/>
    <cellStyle name="ÅëÈ­_laroux_1_46-11 교통 관광 및 정보통신 5" xfId="2652" xr:uid="{00000000-0005-0000-0000-000035020000}"/>
    <cellStyle name="AeE­_laroux_1_48-06 농림수산업" xfId="471" xr:uid="{00000000-0005-0000-0000-000036020000}"/>
    <cellStyle name="ÅëÈ­_laroux_1_48-06 농림수산업" xfId="472" xr:uid="{00000000-0005-0000-0000-000037020000}"/>
    <cellStyle name="AeE­_laroux_1_48-09 유통 금융 보험 및 기타서비스" xfId="228" xr:uid="{00000000-0005-0000-0000-000038020000}"/>
    <cellStyle name="ÅëÈ­_laroux_1_48-09 유통 금융 보험 및 기타서비스" xfId="229" xr:uid="{00000000-0005-0000-0000-000039020000}"/>
    <cellStyle name="AeE­_laroux_1_48-09 유통 금융 보험 및 기타서비스 2" xfId="1888" xr:uid="{00000000-0005-0000-0000-00003A020000}"/>
    <cellStyle name="ÅëÈ­_laroux_1_48-09 유통 금융 보험 및 기타서비스 2" xfId="1889" xr:uid="{00000000-0005-0000-0000-00003B020000}"/>
    <cellStyle name="AeE­_laroux_1_48-09 유통 금융 보험 및 기타서비스 3" xfId="2186" xr:uid="{00000000-0005-0000-0000-00003C020000}"/>
    <cellStyle name="ÅëÈ­_laroux_1_48-09 유통 금융 보험 및 기타서비스 3" xfId="2187" xr:uid="{00000000-0005-0000-0000-00003D020000}"/>
    <cellStyle name="AeE­_laroux_1_48-09 유통 금융 보험 및 기타서비스 4" xfId="2425" xr:uid="{00000000-0005-0000-0000-00003E020000}"/>
    <cellStyle name="ÅëÈ­_laroux_1_48-09 유통 금융 보험 및 기타서비스 4" xfId="2426" xr:uid="{00000000-0005-0000-0000-00003F020000}"/>
    <cellStyle name="AeE­_laroux_1_48-09 유통 금융 보험 및 기타서비스 5" xfId="2653" xr:uid="{00000000-0005-0000-0000-000040020000}"/>
    <cellStyle name="ÅëÈ­_laroux_1_48-09 유통 금융 보험 및 기타서비스 5" xfId="2654" xr:uid="{00000000-0005-0000-0000-000041020000}"/>
    <cellStyle name="AeE­_laroux_1_48-10 주택 건설" xfId="473" xr:uid="{00000000-0005-0000-0000-000042020000}"/>
    <cellStyle name="ÅëÈ­_laroux_1_48-10 주택 건설" xfId="474" xr:uid="{00000000-0005-0000-0000-000043020000}"/>
    <cellStyle name="AeE­_laroux_1_48-11 교통 관광 및 정보통신" xfId="475" xr:uid="{00000000-0005-0000-0000-000044020000}"/>
    <cellStyle name="ÅëÈ­_laroux_1_48-11 교통 관광 및 정보통신" xfId="476" xr:uid="{00000000-0005-0000-0000-000045020000}"/>
    <cellStyle name="AeE­_laroux_1_48-12 보건 및 사회보장" xfId="477" xr:uid="{00000000-0005-0000-0000-000046020000}"/>
    <cellStyle name="ÅëÈ­_laroux_1_48-12 보건 및 사회보장" xfId="478" xr:uid="{00000000-0005-0000-0000-000047020000}"/>
    <cellStyle name="AeE­_laroux_1_48-13 환경" xfId="479" xr:uid="{00000000-0005-0000-0000-000048020000}"/>
    <cellStyle name="ÅëÈ­_laroux_1_48-13 환경" xfId="480" xr:uid="{00000000-0005-0000-0000-000049020000}"/>
    <cellStyle name="AeE­_laroux_1_48-14 교육 및 문화" xfId="481" xr:uid="{00000000-0005-0000-0000-00004A020000}"/>
    <cellStyle name="ÅëÈ­_laroux_1_48-14 교육 및 문화" xfId="482" xr:uid="{00000000-0005-0000-0000-00004B020000}"/>
    <cellStyle name="AeE­_laroux_1_48-17 공공행정 및 사법" xfId="230" xr:uid="{00000000-0005-0000-0000-00004C020000}"/>
    <cellStyle name="ÅëÈ­_laroux_1_48-17 공공행정 및 사법" xfId="231" xr:uid="{00000000-0005-0000-0000-00004D020000}"/>
    <cellStyle name="AeE­_laroux_1_48-17 공공행정 및 사법 2" xfId="1890" xr:uid="{00000000-0005-0000-0000-00004E020000}"/>
    <cellStyle name="ÅëÈ­_laroux_1_48-17 공공행정 및 사법 2" xfId="1891" xr:uid="{00000000-0005-0000-0000-00004F020000}"/>
    <cellStyle name="AeE­_laroux_1_48-17 공공행정 및 사법 3" xfId="2188" xr:uid="{00000000-0005-0000-0000-000050020000}"/>
    <cellStyle name="ÅëÈ­_laroux_1_48-17 공공행정 및 사법 3" xfId="2189" xr:uid="{00000000-0005-0000-0000-000051020000}"/>
    <cellStyle name="AeE­_laroux_1_48-17 공공행정 및 사법 4" xfId="2427" xr:uid="{00000000-0005-0000-0000-000052020000}"/>
    <cellStyle name="ÅëÈ­_laroux_1_48-17 공공행정 및 사법 4" xfId="2428" xr:uid="{00000000-0005-0000-0000-000053020000}"/>
    <cellStyle name="AeE­_laroux_1_48-17 공공행정 및 사법 5" xfId="2655" xr:uid="{00000000-0005-0000-0000-000054020000}"/>
    <cellStyle name="ÅëÈ­_laroux_1_48-17 공공행정 및 사법 5" xfId="2656" xr:uid="{00000000-0005-0000-0000-000055020000}"/>
    <cellStyle name="AeE­_laroux_1_48-17 공공행정및사법(완)" xfId="731" xr:uid="{00000000-0005-0000-0000-000056020000}"/>
    <cellStyle name="ÅëÈ­_laroux_1_48-17 공공행정및사법(완)" xfId="732" xr:uid="{00000000-0005-0000-0000-000057020000}"/>
    <cellStyle name="AeE­_laroux_1_99 재가노인복지시설" xfId="232" xr:uid="{00000000-0005-0000-0000-000058020000}"/>
    <cellStyle name="ÅëÈ­_laroux_1_99 재가노인복지시설" xfId="233" xr:uid="{00000000-0005-0000-0000-000059020000}"/>
    <cellStyle name="AeE­_laroux_1_99 재가노인복지시설 2" xfId="1892" xr:uid="{00000000-0005-0000-0000-00005A020000}"/>
    <cellStyle name="ÅëÈ­_laroux_1_99 재가노인복지시설 2" xfId="1893" xr:uid="{00000000-0005-0000-0000-00005B020000}"/>
    <cellStyle name="AeE­_laroux_1_99 재가노인복지시설 3" xfId="2190" xr:uid="{00000000-0005-0000-0000-00005C020000}"/>
    <cellStyle name="ÅëÈ­_laroux_1_99 재가노인복지시설 3" xfId="2191" xr:uid="{00000000-0005-0000-0000-00005D020000}"/>
    <cellStyle name="AeE­_laroux_1_99 재가노인복지시설 4" xfId="2429" xr:uid="{00000000-0005-0000-0000-00005E020000}"/>
    <cellStyle name="ÅëÈ­_laroux_1_99 재가노인복지시설 4" xfId="2430" xr:uid="{00000000-0005-0000-0000-00005F020000}"/>
    <cellStyle name="AeE­_laroux_1_99 재가노인복지시설 5" xfId="2657" xr:uid="{00000000-0005-0000-0000-000060020000}"/>
    <cellStyle name="ÅëÈ­_laroux_1_99 재가노인복지시설 5" xfId="2658" xr:uid="{00000000-0005-0000-0000-000061020000}"/>
    <cellStyle name="AeE­_laroux_1_99 친환경농산물 인증현황" xfId="59" xr:uid="{00000000-0005-0000-0000-000062020000}"/>
    <cellStyle name="ÅëÈ­_laroux_1_99 친환경농산물 인증현황" xfId="60" xr:uid="{00000000-0005-0000-0000-000063020000}"/>
    <cellStyle name="AeE­_laroux_1_99 친환경농산물 인증현황 2" xfId="1894" xr:uid="{00000000-0005-0000-0000-000064020000}"/>
    <cellStyle name="ÅëÈ­_laroux_1_99 친환경농산물 인증현황 2" xfId="1895" xr:uid="{00000000-0005-0000-0000-000065020000}"/>
    <cellStyle name="AeE­_laroux_1_99 친환경농산물 인증현황 3" xfId="2192" xr:uid="{00000000-0005-0000-0000-000066020000}"/>
    <cellStyle name="ÅëÈ­_laroux_1_99 친환경농산물 인증현황 3" xfId="2193" xr:uid="{00000000-0005-0000-0000-000067020000}"/>
    <cellStyle name="AeE­_laroux_1_99 친환경농산물 인증현황 4" xfId="2431" xr:uid="{00000000-0005-0000-0000-000068020000}"/>
    <cellStyle name="ÅëÈ­_laroux_1_99 친환경농산물 인증현황 4" xfId="2432" xr:uid="{00000000-0005-0000-0000-000069020000}"/>
    <cellStyle name="AeE­_laroux_1_99 친환경농산물 인증현황 5" xfId="2659" xr:uid="{00000000-0005-0000-0000-00006A020000}"/>
    <cellStyle name="ÅëÈ­_laroux_1_99 친환경농산물 인증현황 5" xfId="2660" xr:uid="{00000000-0005-0000-0000-00006B020000}"/>
    <cellStyle name="AeE­_laroux_1_보건위생정책과" xfId="483" xr:uid="{00000000-0005-0000-0000-00006C020000}"/>
    <cellStyle name="ÅëÈ­_laroux_1_보건위생정책과" xfId="484" xr:uid="{00000000-0005-0000-0000-00006D020000}"/>
    <cellStyle name="AeE­_laroux_1_시군구" xfId="485" xr:uid="{00000000-0005-0000-0000-00006E020000}"/>
    <cellStyle name="ÅëÈ­_laroux_1_시군구" xfId="486" xr:uid="{00000000-0005-0000-0000-00006F020000}"/>
    <cellStyle name="AeE­_laroux_1_안산시" xfId="487" xr:uid="{00000000-0005-0000-0000-000070020000}"/>
    <cellStyle name="ÅëÈ­_laroux_1_안산시" xfId="488" xr:uid="{00000000-0005-0000-0000-000071020000}"/>
    <cellStyle name="AeE­_laroux_1_유통업체현황" xfId="234" xr:uid="{00000000-0005-0000-0000-000072020000}"/>
    <cellStyle name="ÅëÈ­_laroux_1_유통업체현황" xfId="235" xr:uid="{00000000-0005-0000-0000-000073020000}"/>
    <cellStyle name="AeE­_laroux_1_유통업체현황 2" xfId="1896" xr:uid="{00000000-0005-0000-0000-000074020000}"/>
    <cellStyle name="ÅëÈ­_laroux_1_유통업체현황 2" xfId="1897" xr:uid="{00000000-0005-0000-0000-000075020000}"/>
    <cellStyle name="AeE­_laroux_1_유통업체현황 3" xfId="2194" xr:uid="{00000000-0005-0000-0000-000076020000}"/>
    <cellStyle name="ÅëÈ­_laroux_1_유통업체현황 3" xfId="2195" xr:uid="{00000000-0005-0000-0000-000077020000}"/>
    <cellStyle name="AeE­_laroux_1_유통업체현황 4" xfId="2433" xr:uid="{00000000-0005-0000-0000-000078020000}"/>
    <cellStyle name="ÅëÈ­_laroux_1_유통업체현황 4" xfId="2434" xr:uid="{00000000-0005-0000-0000-000079020000}"/>
    <cellStyle name="AeE­_laroux_1_유통업체현황 5" xfId="2661" xr:uid="{00000000-0005-0000-0000-00007A020000}"/>
    <cellStyle name="ÅëÈ­_laroux_1_유통업체현황 5" xfId="2662" xr:uid="{00000000-0005-0000-0000-00007B020000}"/>
    <cellStyle name="AeE­_laroux_1_토지정보과(제출)," xfId="489" xr:uid="{00000000-0005-0000-0000-00007C020000}"/>
    <cellStyle name="ÅëÈ­_laroux_1_토지정보과(제출)," xfId="490" xr:uid="{00000000-0005-0000-0000-00007D020000}"/>
    <cellStyle name="AeE­_laroux_1_평택시" xfId="491" xr:uid="{00000000-0005-0000-0000-00007E020000}"/>
    <cellStyle name="ÅëÈ­_laroux_1_평택시" xfId="492" xr:uid="{00000000-0005-0000-0000-00007F020000}"/>
    <cellStyle name="AeE­_laroux_2" xfId="61" xr:uid="{00000000-0005-0000-0000-000080020000}"/>
    <cellStyle name="ÅëÈ­_laroux_2" xfId="62" xr:uid="{00000000-0005-0000-0000-000081020000}"/>
    <cellStyle name="AeE­_laroux_2 2" xfId="1898" xr:uid="{00000000-0005-0000-0000-000082020000}"/>
    <cellStyle name="ÅëÈ­_laroux_2 2" xfId="1899" xr:uid="{00000000-0005-0000-0000-000083020000}"/>
    <cellStyle name="AeE­_laroux_2 3" xfId="2196" xr:uid="{00000000-0005-0000-0000-000084020000}"/>
    <cellStyle name="ÅëÈ­_laroux_2 3" xfId="2197" xr:uid="{00000000-0005-0000-0000-000085020000}"/>
    <cellStyle name="AeE­_laroux_2 4" xfId="2435" xr:uid="{00000000-0005-0000-0000-000086020000}"/>
    <cellStyle name="ÅëÈ­_laroux_2 4" xfId="2436" xr:uid="{00000000-0005-0000-0000-000087020000}"/>
    <cellStyle name="AeE­_laroux_2 5" xfId="2663" xr:uid="{00000000-0005-0000-0000-000088020000}"/>
    <cellStyle name="ÅëÈ­_laroux_2 5" xfId="2664" xr:uid="{00000000-0005-0000-0000-000089020000}"/>
    <cellStyle name="AeE­_laroux_2_41-06농림16" xfId="63" xr:uid="{00000000-0005-0000-0000-00008A020000}"/>
    <cellStyle name="ÅëÈ­_laroux_2_41-06농림16" xfId="64" xr:uid="{00000000-0005-0000-0000-00008B020000}"/>
    <cellStyle name="AeE­_laroux_2_41-06농림16 2" xfId="1900" xr:uid="{00000000-0005-0000-0000-00008C020000}"/>
    <cellStyle name="ÅëÈ­_laroux_2_41-06농림16 2" xfId="1901" xr:uid="{00000000-0005-0000-0000-00008D020000}"/>
    <cellStyle name="AeE­_laroux_2_41-06농림16 3" xfId="2198" xr:uid="{00000000-0005-0000-0000-00008E020000}"/>
    <cellStyle name="ÅëÈ­_laroux_2_41-06농림16 3" xfId="2199" xr:uid="{00000000-0005-0000-0000-00008F020000}"/>
    <cellStyle name="AeE­_laroux_2_41-06농림16 4" xfId="2437" xr:uid="{00000000-0005-0000-0000-000090020000}"/>
    <cellStyle name="ÅëÈ­_laroux_2_41-06농림16 4" xfId="2438" xr:uid="{00000000-0005-0000-0000-000091020000}"/>
    <cellStyle name="AeE­_laroux_2_41-06농림16 5" xfId="2665" xr:uid="{00000000-0005-0000-0000-000092020000}"/>
    <cellStyle name="ÅëÈ­_laroux_2_41-06농림16 5" xfId="2666" xr:uid="{00000000-0005-0000-0000-000093020000}"/>
    <cellStyle name="AeE­_laroux_2_41-06농림16_45-09 유통 금융 보험 및 기타서비스(97-109)" xfId="65" xr:uid="{00000000-0005-0000-0000-000094020000}"/>
    <cellStyle name="ÅëÈ­_laroux_2_41-06농림16_45-09 유통 금융 보험 및 기타서비스(97-109)" xfId="66" xr:uid="{00000000-0005-0000-0000-000095020000}"/>
    <cellStyle name="AeE­_laroux_2_41-06농림16_45-09 유통 금융 보험 및 기타서비스(97-109) 2" xfId="1902" xr:uid="{00000000-0005-0000-0000-000096020000}"/>
    <cellStyle name="ÅëÈ­_laroux_2_41-06농림16_45-09 유통 금융 보험 및 기타서비스(97-109) 2" xfId="1903" xr:uid="{00000000-0005-0000-0000-000097020000}"/>
    <cellStyle name="AeE­_laroux_2_41-06농림16_45-09 유통 금융 보험 및 기타서비스(97-109) 3" xfId="2200" xr:uid="{00000000-0005-0000-0000-000098020000}"/>
    <cellStyle name="ÅëÈ­_laroux_2_41-06농림16_45-09 유통 금융 보험 및 기타서비스(97-109) 3" xfId="2201" xr:uid="{00000000-0005-0000-0000-000099020000}"/>
    <cellStyle name="AeE­_laroux_2_41-06농림16_45-09 유통 금융 보험 및 기타서비스(97-109) 4" xfId="2439" xr:uid="{00000000-0005-0000-0000-00009A020000}"/>
    <cellStyle name="ÅëÈ­_laroux_2_41-06농림16_45-09 유통 금융 보험 및 기타서비스(97-109) 4" xfId="2440" xr:uid="{00000000-0005-0000-0000-00009B020000}"/>
    <cellStyle name="AeE­_laroux_2_41-06농림16_45-09 유통 금융 보험 및 기타서비스(97-109) 5" xfId="2667" xr:uid="{00000000-0005-0000-0000-00009C020000}"/>
    <cellStyle name="ÅëÈ­_laroux_2_41-06농림16_45-09 유통 금융 보험 및 기타서비스(97-109) 5" xfId="2668" xr:uid="{00000000-0005-0000-0000-00009D020000}"/>
    <cellStyle name="AeE­_laroux_2_41-06농림16_46-06 농림수산업" xfId="733" xr:uid="{00000000-0005-0000-0000-00009E020000}"/>
    <cellStyle name="ÅëÈ­_laroux_2_41-06농림16_46-06 농림수산업" xfId="734" xr:uid="{00000000-0005-0000-0000-00009F020000}"/>
    <cellStyle name="AeE­_laroux_2_41-06농림16_46-09 유통 금융 보험 및 기타서비스" xfId="236" xr:uid="{00000000-0005-0000-0000-0000A0020000}"/>
    <cellStyle name="ÅëÈ­_laroux_2_41-06농림16_46-09 유통 금융 보험 및 기타서비스" xfId="237" xr:uid="{00000000-0005-0000-0000-0000A1020000}"/>
    <cellStyle name="AeE­_laroux_2_41-06농림16_46-09 유통 금융 보험 및 기타서비스 2" xfId="1904" xr:uid="{00000000-0005-0000-0000-0000A2020000}"/>
    <cellStyle name="ÅëÈ­_laroux_2_41-06농림16_46-09 유통 금융 보험 및 기타서비스 2" xfId="1905" xr:uid="{00000000-0005-0000-0000-0000A3020000}"/>
    <cellStyle name="AeE­_laroux_2_41-06농림16_46-09 유통 금융 보험 및 기타서비스 3" xfId="2202" xr:uid="{00000000-0005-0000-0000-0000A4020000}"/>
    <cellStyle name="ÅëÈ­_laroux_2_41-06농림16_46-09 유통 금융 보험 및 기타서비스 3" xfId="2203" xr:uid="{00000000-0005-0000-0000-0000A5020000}"/>
    <cellStyle name="AeE­_laroux_2_41-06농림16_46-09 유통 금융 보험 및 기타서비스 4" xfId="2441" xr:uid="{00000000-0005-0000-0000-0000A6020000}"/>
    <cellStyle name="ÅëÈ­_laroux_2_41-06농림16_46-09 유통 금융 보험 및 기타서비스 4" xfId="2442" xr:uid="{00000000-0005-0000-0000-0000A7020000}"/>
    <cellStyle name="AeE­_laroux_2_41-06농림16_46-09 유통 금융 보험 및 기타서비스 5" xfId="2669" xr:uid="{00000000-0005-0000-0000-0000A8020000}"/>
    <cellStyle name="ÅëÈ­_laroux_2_41-06농림16_46-09 유통 금융 보험 및 기타서비스 5" xfId="2670" xr:uid="{00000000-0005-0000-0000-0000A9020000}"/>
    <cellStyle name="AeE­_laroux_2_41-06농림16_46-11 교통 관광 및 정보통신" xfId="238" xr:uid="{00000000-0005-0000-0000-0000AA020000}"/>
    <cellStyle name="ÅëÈ­_laroux_2_41-06농림16_46-11 교통 관광 및 정보통신" xfId="239" xr:uid="{00000000-0005-0000-0000-0000AB020000}"/>
    <cellStyle name="AeE­_laroux_2_41-06농림16_46-11 교통 관광 및 정보통신 2" xfId="1906" xr:uid="{00000000-0005-0000-0000-0000AC020000}"/>
    <cellStyle name="ÅëÈ­_laroux_2_41-06농림16_46-11 교통 관광 및 정보통신 2" xfId="1907" xr:uid="{00000000-0005-0000-0000-0000AD020000}"/>
    <cellStyle name="AeE­_laroux_2_41-06농림16_46-11 교통 관광 및 정보통신 3" xfId="2204" xr:uid="{00000000-0005-0000-0000-0000AE020000}"/>
    <cellStyle name="ÅëÈ­_laroux_2_41-06농림16_46-11 교통 관광 및 정보통신 3" xfId="2205" xr:uid="{00000000-0005-0000-0000-0000AF020000}"/>
    <cellStyle name="AeE­_laroux_2_41-06농림16_46-11 교통 관광 및 정보통신 4" xfId="2443" xr:uid="{00000000-0005-0000-0000-0000B0020000}"/>
    <cellStyle name="ÅëÈ­_laroux_2_41-06농림16_46-11 교통 관광 및 정보통신 4" xfId="2444" xr:uid="{00000000-0005-0000-0000-0000B1020000}"/>
    <cellStyle name="AeE­_laroux_2_41-06농림16_46-11 교통 관광 및 정보통신 5" xfId="2671" xr:uid="{00000000-0005-0000-0000-0000B2020000}"/>
    <cellStyle name="ÅëÈ­_laroux_2_41-06농림16_46-11 교통 관광 및 정보통신 5" xfId="2672" xr:uid="{00000000-0005-0000-0000-0000B3020000}"/>
    <cellStyle name="AeE­_laroux_2_41-06농림16_48-06 농림수산업" xfId="493" xr:uid="{00000000-0005-0000-0000-0000B4020000}"/>
    <cellStyle name="ÅëÈ­_laroux_2_41-06농림16_48-06 농림수산업" xfId="494" xr:uid="{00000000-0005-0000-0000-0000B5020000}"/>
    <cellStyle name="AeE­_laroux_2_41-06농림16_48-09 유통 금융 보험 및 기타서비스" xfId="240" xr:uid="{00000000-0005-0000-0000-0000B6020000}"/>
    <cellStyle name="ÅëÈ­_laroux_2_41-06농림16_48-09 유통 금융 보험 및 기타서비스" xfId="241" xr:uid="{00000000-0005-0000-0000-0000B7020000}"/>
    <cellStyle name="AeE­_laroux_2_41-06농림16_48-09 유통 금융 보험 및 기타서비스 2" xfId="1908" xr:uid="{00000000-0005-0000-0000-0000B8020000}"/>
    <cellStyle name="ÅëÈ­_laroux_2_41-06농림16_48-09 유통 금융 보험 및 기타서비스 2" xfId="1909" xr:uid="{00000000-0005-0000-0000-0000B9020000}"/>
    <cellStyle name="AeE­_laroux_2_41-06농림16_48-09 유통 금융 보험 및 기타서비스 3" xfId="2206" xr:uid="{00000000-0005-0000-0000-0000BA020000}"/>
    <cellStyle name="ÅëÈ­_laroux_2_41-06농림16_48-09 유통 금융 보험 및 기타서비스 3" xfId="2207" xr:uid="{00000000-0005-0000-0000-0000BB020000}"/>
    <cellStyle name="AeE­_laroux_2_41-06농림16_48-09 유통 금융 보험 및 기타서비스 4" xfId="2445" xr:uid="{00000000-0005-0000-0000-0000BC020000}"/>
    <cellStyle name="ÅëÈ­_laroux_2_41-06농림16_48-09 유통 금융 보험 및 기타서비스 4" xfId="2446" xr:uid="{00000000-0005-0000-0000-0000BD020000}"/>
    <cellStyle name="AeE­_laroux_2_41-06농림16_48-09 유통 금융 보험 및 기타서비스 5" xfId="2673" xr:uid="{00000000-0005-0000-0000-0000BE020000}"/>
    <cellStyle name="ÅëÈ­_laroux_2_41-06농림16_48-09 유통 금융 보험 및 기타서비스 5" xfId="2674" xr:uid="{00000000-0005-0000-0000-0000BF020000}"/>
    <cellStyle name="AeE­_laroux_2_41-06농림16_48-10 주택 건설" xfId="495" xr:uid="{00000000-0005-0000-0000-0000C0020000}"/>
    <cellStyle name="ÅëÈ­_laroux_2_41-06농림16_48-10 주택 건설" xfId="496" xr:uid="{00000000-0005-0000-0000-0000C1020000}"/>
    <cellStyle name="AeE­_laroux_2_41-06농림16_48-11 교통 관광 및 정보통신" xfId="497" xr:uid="{00000000-0005-0000-0000-0000C2020000}"/>
    <cellStyle name="ÅëÈ­_laroux_2_41-06농림16_48-11 교통 관광 및 정보통신" xfId="498" xr:uid="{00000000-0005-0000-0000-0000C3020000}"/>
    <cellStyle name="AeE­_laroux_2_41-06농림16_48-12 보건 및 사회보장" xfId="499" xr:uid="{00000000-0005-0000-0000-0000C4020000}"/>
    <cellStyle name="ÅëÈ­_laroux_2_41-06농림16_48-12 보건 및 사회보장" xfId="500" xr:uid="{00000000-0005-0000-0000-0000C5020000}"/>
    <cellStyle name="AeE­_laroux_2_41-06농림16_48-13 환경" xfId="501" xr:uid="{00000000-0005-0000-0000-0000C6020000}"/>
    <cellStyle name="ÅëÈ­_laroux_2_41-06농림16_48-13 환경" xfId="502" xr:uid="{00000000-0005-0000-0000-0000C7020000}"/>
    <cellStyle name="AeE­_laroux_2_41-06농림16_48-14 교육 및 문화" xfId="503" xr:uid="{00000000-0005-0000-0000-0000C8020000}"/>
    <cellStyle name="ÅëÈ­_laroux_2_41-06농림16_48-14 교육 및 문화" xfId="504" xr:uid="{00000000-0005-0000-0000-0000C9020000}"/>
    <cellStyle name="AeE­_laroux_2_41-06농림16_48-17 공공행정 및 사법" xfId="242" xr:uid="{00000000-0005-0000-0000-0000CA020000}"/>
    <cellStyle name="ÅëÈ­_laroux_2_41-06농림16_48-17 공공행정 및 사법" xfId="243" xr:uid="{00000000-0005-0000-0000-0000CB020000}"/>
    <cellStyle name="AeE­_laroux_2_41-06농림16_48-17 공공행정 및 사법 2" xfId="1910" xr:uid="{00000000-0005-0000-0000-0000CC020000}"/>
    <cellStyle name="ÅëÈ­_laroux_2_41-06농림16_48-17 공공행정 및 사법 2" xfId="1911" xr:uid="{00000000-0005-0000-0000-0000CD020000}"/>
    <cellStyle name="AeE­_laroux_2_41-06농림16_48-17 공공행정 및 사법 3" xfId="2208" xr:uid="{00000000-0005-0000-0000-0000CE020000}"/>
    <cellStyle name="ÅëÈ­_laroux_2_41-06농림16_48-17 공공행정 및 사법 3" xfId="2209" xr:uid="{00000000-0005-0000-0000-0000CF020000}"/>
    <cellStyle name="AeE­_laroux_2_41-06농림16_48-17 공공행정 및 사법 4" xfId="2447" xr:uid="{00000000-0005-0000-0000-0000D0020000}"/>
    <cellStyle name="ÅëÈ­_laroux_2_41-06농림16_48-17 공공행정 및 사법 4" xfId="2448" xr:uid="{00000000-0005-0000-0000-0000D1020000}"/>
    <cellStyle name="AeE­_laroux_2_41-06농림16_48-17 공공행정 및 사법 5" xfId="2675" xr:uid="{00000000-0005-0000-0000-0000D2020000}"/>
    <cellStyle name="ÅëÈ­_laroux_2_41-06농림16_48-17 공공행정 및 사법 5" xfId="2676" xr:uid="{00000000-0005-0000-0000-0000D3020000}"/>
    <cellStyle name="AeE­_laroux_2_41-06농림16_48-17 공공행정및사법(완)" xfId="735" xr:uid="{00000000-0005-0000-0000-0000D4020000}"/>
    <cellStyle name="ÅëÈ­_laroux_2_41-06농림16_48-17 공공행정및사법(완)" xfId="736" xr:uid="{00000000-0005-0000-0000-0000D5020000}"/>
    <cellStyle name="AeE­_laroux_2_41-06농림16_99 재가노인복지시설" xfId="244" xr:uid="{00000000-0005-0000-0000-0000D6020000}"/>
    <cellStyle name="ÅëÈ­_laroux_2_41-06농림16_99 재가노인복지시설" xfId="245" xr:uid="{00000000-0005-0000-0000-0000D7020000}"/>
    <cellStyle name="AeE­_laroux_2_41-06농림16_99 재가노인복지시설 2" xfId="1912" xr:uid="{00000000-0005-0000-0000-0000D8020000}"/>
    <cellStyle name="ÅëÈ­_laroux_2_41-06농림16_99 재가노인복지시설 2" xfId="1913" xr:uid="{00000000-0005-0000-0000-0000D9020000}"/>
    <cellStyle name="AeE­_laroux_2_41-06농림16_99 재가노인복지시설 3" xfId="2210" xr:uid="{00000000-0005-0000-0000-0000DA020000}"/>
    <cellStyle name="ÅëÈ­_laroux_2_41-06농림16_99 재가노인복지시설 3" xfId="2211" xr:uid="{00000000-0005-0000-0000-0000DB020000}"/>
    <cellStyle name="AeE­_laroux_2_41-06농림16_99 재가노인복지시설 4" xfId="2449" xr:uid="{00000000-0005-0000-0000-0000DC020000}"/>
    <cellStyle name="ÅëÈ­_laroux_2_41-06농림16_99 재가노인복지시설 4" xfId="2450" xr:uid="{00000000-0005-0000-0000-0000DD020000}"/>
    <cellStyle name="AeE­_laroux_2_41-06농림16_99 재가노인복지시설 5" xfId="2677" xr:uid="{00000000-0005-0000-0000-0000DE020000}"/>
    <cellStyle name="ÅëÈ­_laroux_2_41-06농림16_99 재가노인복지시설 5" xfId="2678" xr:uid="{00000000-0005-0000-0000-0000DF020000}"/>
    <cellStyle name="AeE­_laroux_2_41-06농림16_99 친환경농산물 인증현황" xfId="67" xr:uid="{00000000-0005-0000-0000-0000E0020000}"/>
    <cellStyle name="ÅëÈ­_laroux_2_41-06농림16_99 친환경농산물 인증현황" xfId="68" xr:uid="{00000000-0005-0000-0000-0000E1020000}"/>
    <cellStyle name="AeE­_laroux_2_41-06농림16_99 친환경농산물 인증현황 2" xfId="1914" xr:uid="{00000000-0005-0000-0000-0000E2020000}"/>
    <cellStyle name="ÅëÈ­_laroux_2_41-06농림16_99 친환경농산물 인증현황 2" xfId="1915" xr:uid="{00000000-0005-0000-0000-0000E3020000}"/>
    <cellStyle name="AeE­_laroux_2_41-06농림16_99 친환경농산물 인증현황 3" xfId="2212" xr:uid="{00000000-0005-0000-0000-0000E4020000}"/>
    <cellStyle name="ÅëÈ­_laroux_2_41-06농림16_99 친환경농산물 인증현황 3" xfId="2213" xr:uid="{00000000-0005-0000-0000-0000E5020000}"/>
    <cellStyle name="AeE­_laroux_2_41-06농림16_99 친환경농산물 인증현황 4" xfId="2451" xr:uid="{00000000-0005-0000-0000-0000E6020000}"/>
    <cellStyle name="ÅëÈ­_laroux_2_41-06농림16_99 친환경농산물 인증현황 4" xfId="2452" xr:uid="{00000000-0005-0000-0000-0000E7020000}"/>
    <cellStyle name="AeE­_laroux_2_41-06농림16_99 친환경농산물 인증현황 5" xfId="2679" xr:uid="{00000000-0005-0000-0000-0000E8020000}"/>
    <cellStyle name="ÅëÈ­_laroux_2_41-06농림16_99 친환경농산물 인증현황 5" xfId="2680" xr:uid="{00000000-0005-0000-0000-0000E9020000}"/>
    <cellStyle name="AeE­_laroux_2_41-06농림16_보건위생정책과" xfId="505" xr:uid="{00000000-0005-0000-0000-0000EA020000}"/>
    <cellStyle name="ÅëÈ­_laroux_2_41-06농림16_보건위생정책과" xfId="506" xr:uid="{00000000-0005-0000-0000-0000EB020000}"/>
    <cellStyle name="AeE­_laroux_2_41-06농림16_시군구" xfId="507" xr:uid="{00000000-0005-0000-0000-0000EC020000}"/>
    <cellStyle name="ÅëÈ­_laroux_2_41-06농림16_시군구" xfId="508" xr:uid="{00000000-0005-0000-0000-0000ED020000}"/>
    <cellStyle name="AeE­_laroux_2_41-06농림16_안산시" xfId="509" xr:uid="{00000000-0005-0000-0000-0000EE020000}"/>
    <cellStyle name="ÅëÈ­_laroux_2_41-06농림16_안산시" xfId="510" xr:uid="{00000000-0005-0000-0000-0000EF020000}"/>
    <cellStyle name="AeE­_laroux_2_41-06농림16_유통업체현황" xfId="246" xr:uid="{00000000-0005-0000-0000-0000F0020000}"/>
    <cellStyle name="ÅëÈ­_laroux_2_41-06농림16_유통업체현황" xfId="247" xr:uid="{00000000-0005-0000-0000-0000F1020000}"/>
    <cellStyle name="AeE­_laroux_2_41-06농림16_유통업체현황 2" xfId="1916" xr:uid="{00000000-0005-0000-0000-0000F2020000}"/>
    <cellStyle name="ÅëÈ­_laroux_2_41-06농림16_유통업체현황 2" xfId="1917" xr:uid="{00000000-0005-0000-0000-0000F3020000}"/>
    <cellStyle name="AeE­_laroux_2_41-06농림16_유통업체현황 3" xfId="2214" xr:uid="{00000000-0005-0000-0000-0000F4020000}"/>
    <cellStyle name="ÅëÈ­_laroux_2_41-06농림16_유통업체현황 3" xfId="2215" xr:uid="{00000000-0005-0000-0000-0000F5020000}"/>
    <cellStyle name="AeE­_laroux_2_41-06농림16_유통업체현황 4" xfId="2453" xr:uid="{00000000-0005-0000-0000-0000F6020000}"/>
    <cellStyle name="ÅëÈ­_laroux_2_41-06농림16_유통업체현황 4" xfId="2454" xr:uid="{00000000-0005-0000-0000-0000F7020000}"/>
    <cellStyle name="AeE­_laroux_2_41-06농림16_유통업체현황 5" xfId="2681" xr:uid="{00000000-0005-0000-0000-0000F8020000}"/>
    <cellStyle name="ÅëÈ­_laroux_2_41-06농림16_유통업체현황 5" xfId="2682" xr:uid="{00000000-0005-0000-0000-0000F9020000}"/>
    <cellStyle name="AeE­_laroux_2_41-06농림16_토지정보과(제출)," xfId="511" xr:uid="{00000000-0005-0000-0000-0000FA020000}"/>
    <cellStyle name="ÅëÈ­_laroux_2_41-06농림16_토지정보과(제출)," xfId="512" xr:uid="{00000000-0005-0000-0000-0000FB020000}"/>
    <cellStyle name="AeE­_laroux_2_41-06농림16_평택시" xfId="513" xr:uid="{00000000-0005-0000-0000-0000FC020000}"/>
    <cellStyle name="ÅëÈ­_laroux_2_41-06농림16_평택시" xfId="514" xr:uid="{00000000-0005-0000-0000-0000FD020000}"/>
    <cellStyle name="AeE­_laroux_2_41-06농림41" xfId="69" xr:uid="{00000000-0005-0000-0000-0000FE020000}"/>
    <cellStyle name="ÅëÈ­_laroux_2_41-06농림41" xfId="70" xr:uid="{00000000-0005-0000-0000-0000FF020000}"/>
    <cellStyle name="AeE­_laroux_2_41-06농림41 2" xfId="1918" xr:uid="{00000000-0005-0000-0000-000000030000}"/>
    <cellStyle name="ÅëÈ­_laroux_2_41-06농림41 2" xfId="1919" xr:uid="{00000000-0005-0000-0000-000001030000}"/>
    <cellStyle name="AeE­_laroux_2_41-06농림41 3" xfId="2216" xr:uid="{00000000-0005-0000-0000-000002030000}"/>
    <cellStyle name="ÅëÈ­_laroux_2_41-06농림41 3" xfId="2217" xr:uid="{00000000-0005-0000-0000-000003030000}"/>
    <cellStyle name="AeE­_laroux_2_41-06농림41 4" xfId="2455" xr:uid="{00000000-0005-0000-0000-000004030000}"/>
    <cellStyle name="ÅëÈ­_laroux_2_41-06농림41 4" xfId="2456" xr:uid="{00000000-0005-0000-0000-000005030000}"/>
    <cellStyle name="AeE­_laroux_2_41-06농림41 5" xfId="2683" xr:uid="{00000000-0005-0000-0000-000006030000}"/>
    <cellStyle name="ÅëÈ­_laroux_2_41-06농림41 5" xfId="2684" xr:uid="{00000000-0005-0000-0000-000007030000}"/>
    <cellStyle name="AeE­_laroux_2_45-09 유통 금융 보험 및 기타서비스(97-109)" xfId="71" xr:uid="{00000000-0005-0000-0000-000008030000}"/>
    <cellStyle name="ÅëÈ­_laroux_2_45-09 유통 금융 보험 및 기타서비스(97-109)" xfId="72" xr:uid="{00000000-0005-0000-0000-000009030000}"/>
    <cellStyle name="AeE­_laroux_2_45-09 유통 금융 보험 및 기타서비스(97-109) 2" xfId="1920" xr:uid="{00000000-0005-0000-0000-00000A030000}"/>
    <cellStyle name="ÅëÈ­_laroux_2_45-09 유통 금융 보험 및 기타서비스(97-109) 2" xfId="1921" xr:uid="{00000000-0005-0000-0000-00000B030000}"/>
    <cellStyle name="AeE­_laroux_2_45-09 유통 금융 보험 및 기타서비스(97-109) 3" xfId="2218" xr:uid="{00000000-0005-0000-0000-00000C030000}"/>
    <cellStyle name="ÅëÈ­_laroux_2_45-09 유통 금융 보험 및 기타서비스(97-109) 3" xfId="2219" xr:uid="{00000000-0005-0000-0000-00000D030000}"/>
    <cellStyle name="AeE­_laroux_2_45-09 유통 금융 보험 및 기타서비스(97-109) 4" xfId="2457" xr:uid="{00000000-0005-0000-0000-00000E030000}"/>
    <cellStyle name="ÅëÈ­_laroux_2_45-09 유통 금융 보험 및 기타서비스(97-109) 4" xfId="2458" xr:uid="{00000000-0005-0000-0000-00000F030000}"/>
    <cellStyle name="AeE­_laroux_2_45-09 유통 금융 보험 및 기타서비스(97-109) 5" xfId="2685" xr:uid="{00000000-0005-0000-0000-000010030000}"/>
    <cellStyle name="ÅëÈ­_laroux_2_45-09 유통 금융 보험 및 기타서비스(97-109) 5" xfId="2686" xr:uid="{00000000-0005-0000-0000-000011030000}"/>
    <cellStyle name="AeE­_laroux_2_46-06 농림수산업" xfId="737" xr:uid="{00000000-0005-0000-0000-000012030000}"/>
    <cellStyle name="ÅëÈ­_laroux_2_46-06 농림수산업" xfId="738" xr:uid="{00000000-0005-0000-0000-000013030000}"/>
    <cellStyle name="AeE­_laroux_2_46-09 유통 금융 보험 및 기타서비스" xfId="248" xr:uid="{00000000-0005-0000-0000-000014030000}"/>
    <cellStyle name="ÅëÈ­_laroux_2_46-09 유통 금융 보험 및 기타서비스" xfId="249" xr:uid="{00000000-0005-0000-0000-000015030000}"/>
    <cellStyle name="AeE­_laroux_2_46-09 유통 금융 보험 및 기타서비스 2" xfId="1922" xr:uid="{00000000-0005-0000-0000-000016030000}"/>
    <cellStyle name="ÅëÈ­_laroux_2_46-09 유통 금융 보험 및 기타서비스 2" xfId="1923" xr:uid="{00000000-0005-0000-0000-000017030000}"/>
    <cellStyle name="AeE­_laroux_2_46-09 유통 금융 보험 및 기타서비스 3" xfId="2220" xr:uid="{00000000-0005-0000-0000-000018030000}"/>
    <cellStyle name="ÅëÈ­_laroux_2_46-09 유통 금융 보험 및 기타서비스 3" xfId="2221" xr:uid="{00000000-0005-0000-0000-000019030000}"/>
    <cellStyle name="AeE­_laroux_2_46-09 유통 금융 보험 및 기타서비스 4" xfId="2459" xr:uid="{00000000-0005-0000-0000-00001A030000}"/>
    <cellStyle name="ÅëÈ­_laroux_2_46-09 유통 금융 보험 및 기타서비스 4" xfId="2460" xr:uid="{00000000-0005-0000-0000-00001B030000}"/>
    <cellStyle name="AeE­_laroux_2_46-09 유통 금융 보험 및 기타서비스 5" xfId="2687" xr:uid="{00000000-0005-0000-0000-00001C030000}"/>
    <cellStyle name="ÅëÈ­_laroux_2_46-09 유통 금융 보험 및 기타서비스 5" xfId="2688" xr:uid="{00000000-0005-0000-0000-00001D030000}"/>
    <cellStyle name="AeE­_laroux_2_46-11 교통 관광 및 정보통신" xfId="250" xr:uid="{00000000-0005-0000-0000-00001E030000}"/>
    <cellStyle name="ÅëÈ­_laroux_2_46-11 교통 관광 및 정보통신" xfId="251" xr:uid="{00000000-0005-0000-0000-00001F030000}"/>
    <cellStyle name="AeE­_laroux_2_46-11 교통 관광 및 정보통신 2" xfId="1924" xr:uid="{00000000-0005-0000-0000-000020030000}"/>
    <cellStyle name="ÅëÈ­_laroux_2_46-11 교통 관광 및 정보통신 2" xfId="1925" xr:uid="{00000000-0005-0000-0000-000021030000}"/>
    <cellStyle name="AeE­_laroux_2_46-11 교통 관광 및 정보통신 3" xfId="2222" xr:uid="{00000000-0005-0000-0000-000022030000}"/>
    <cellStyle name="ÅëÈ­_laroux_2_46-11 교통 관광 및 정보통신 3" xfId="2223" xr:uid="{00000000-0005-0000-0000-000023030000}"/>
    <cellStyle name="AeE­_laroux_2_46-11 교통 관광 및 정보통신 4" xfId="2461" xr:uid="{00000000-0005-0000-0000-000024030000}"/>
    <cellStyle name="ÅëÈ­_laroux_2_46-11 교통 관광 및 정보통신 4" xfId="2462" xr:uid="{00000000-0005-0000-0000-000025030000}"/>
    <cellStyle name="AeE­_laroux_2_46-11 교통 관광 및 정보통신 5" xfId="2689" xr:uid="{00000000-0005-0000-0000-000026030000}"/>
    <cellStyle name="ÅëÈ­_laroux_2_46-11 교통 관광 및 정보통신 5" xfId="2690" xr:uid="{00000000-0005-0000-0000-000027030000}"/>
    <cellStyle name="AeE­_laroux_2_48-06 농림수산업" xfId="515" xr:uid="{00000000-0005-0000-0000-000028030000}"/>
    <cellStyle name="ÅëÈ­_laroux_2_48-06 농림수산업" xfId="516" xr:uid="{00000000-0005-0000-0000-000029030000}"/>
    <cellStyle name="AeE­_laroux_2_48-09 유통 금융 보험 및 기타서비스" xfId="252" xr:uid="{00000000-0005-0000-0000-00002A030000}"/>
    <cellStyle name="ÅëÈ­_laroux_2_48-09 유통 금융 보험 및 기타서비스" xfId="253" xr:uid="{00000000-0005-0000-0000-00002B030000}"/>
    <cellStyle name="AeE­_laroux_2_48-09 유통 금융 보험 및 기타서비스 2" xfId="1926" xr:uid="{00000000-0005-0000-0000-00002C030000}"/>
    <cellStyle name="ÅëÈ­_laroux_2_48-09 유통 금융 보험 및 기타서비스 2" xfId="1927" xr:uid="{00000000-0005-0000-0000-00002D030000}"/>
    <cellStyle name="AeE­_laroux_2_48-09 유통 금융 보험 및 기타서비스 3" xfId="2224" xr:uid="{00000000-0005-0000-0000-00002E030000}"/>
    <cellStyle name="ÅëÈ­_laroux_2_48-09 유통 금융 보험 및 기타서비스 3" xfId="2225" xr:uid="{00000000-0005-0000-0000-00002F030000}"/>
    <cellStyle name="AeE­_laroux_2_48-09 유통 금융 보험 및 기타서비스 4" xfId="2463" xr:uid="{00000000-0005-0000-0000-000030030000}"/>
    <cellStyle name="ÅëÈ­_laroux_2_48-09 유통 금융 보험 및 기타서비스 4" xfId="2464" xr:uid="{00000000-0005-0000-0000-000031030000}"/>
    <cellStyle name="AeE­_laroux_2_48-09 유통 금융 보험 및 기타서비스 5" xfId="2691" xr:uid="{00000000-0005-0000-0000-000032030000}"/>
    <cellStyle name="ÅëÈ­_laroux_2_48-09 유통 금융 보험 및 기타서비스 5" xfId="2692" xr:uid="{00000000-0005-0000-0000-000033030000}"/>
    <cellStyle name="AeE­_laroux_2_48-10 주택 건설" xfId="517" xr:uid="{00000000-0005-0000-0000-000034030000}"/>
    <cellStyle name="ÅëÈ­_laroux_2_48-10 주택 건설" xfId="518" xr:uid="{00000000-0005-0000-0000-000035030000}"/>
    <cellStyle name="AeE­_laroux_2_48-11 교통 관광 및 정보통신" xfId="519" xr:uid="{00000000-0005-0000-0000-000036030000}"/>
    <cellStyle name="ÅëÈ­_laroux_2_48-11 교통 관광 및 정보통신" xfId="520" xr:uid="{00000000-0005-0000-0000-000037030000}"/>
    <cellStyle name="AeE­_laroux_2_48-12 보건 및 사회보장" xfId="521" xr:uid="{00000000-0005-0000-0000-000038030000}"/>
    <cellStyle name="ÅëÈ­_laroux_2_48-12 보건 및 사회보장" xfId="522" xr:uid="{00000000-0005-0000-0000-000039030000}"/>
    <cellStyle name="AeE­_laroux_2_48-13 환경" xfId="523" xr:uid="{00000000-0005-0000-0000-00003A030000}"/>
    <cellStyle name="ÅëÈ­_laroux_2_48-13 환경" xfId="524" xr:uid="{00000000-0005-0000-0000-00003B030000}"/>
    <cellStyle name="AeE­_laroux_2_48-14 교육 및 문화" xfId="525" xr:uid="{00000000-0005-0000-0000-00003C030000}"/>
    <cellStyle name="ÅëÈ­_laroux_2_48-14 교육 및 문화" xfId="526" xr:uid="{00000000-0005-0000-0000-00003D030000}"/>
    <cellStyle name="AeE­_laroux_2_48-17 공공행정 및 사법" xfId="254" xr:uid="{00000000-0005-0000-0000-00003E030000}"/>
    <cellStyle name="ÅëÈ­_laroux_2_48-17 공공행정 및 사법" xfId="255" xr:uid="{00000000-0005-0000-0000-00003F030000}"/>
    <cellStyle name="AeE­_laroux_2_48-17 공공행정 및 사법 2" xfId="1928" xr:uid="{00000000-0005-0000-0000-000040030000}"/>
    <cellStyle name="ÅëÈ­_laroux_2_48-17 공공행정 및 사법 2" xfId="1929" xr:uid="{00000000-0005-0000-0000-000041030000}"/>
    <cellStyle name="AeE­_laroux_2_48-17 공공행정 및 사법 3" xfId="2226" xr:uid="{00000000-0005-0000-0000-000042030000}"/>
    <cellStyle name="ÅëÈ­_laroux_2_48-17 공공행정 및 사법 3" xfId="2227" xr:uid="{00000000-0005-0000-0000-000043030000}"/>
    <cellStyle name="AeE­_laroux_2_48-17 공공행정 및 사법 4" xfId="2465" xr:uid="{00000000-0005-0000-0000-000044030000}"/>
    <cellStyle name="ÅëÈ­_laroux_2_48-17 공공행정 및 사법 4" xfId="2466" xr:uid="{00000000-0005-0000-0000-000045030000}"/>
    <cellStyle name="AeE­_laroux_2_48-17 공공행정 및 사법 5" xfId="2693" xr:uid="{00000000-0005-0000-0000-000046030000}"/>
    <cellStyle name="ÅëÈ­_laroux_2_48-17 공공행정 및 사법 5" xfId="2694" xr:uid="{00000000-0005-0000-0000-000047030000}"/>
    <cellStyle name="AeE­_laroux_2_48-17 공공행정및사법(완)" xfId="739" xr:uid="{00000000-0005-0000-0000-000048030000}"/>
    <cellStyle name="ÅëÈ­_laroux_2_48-17 공공행정및사법(완)" xfId="740" xr:uid="{00000000-0005-0000-0000-000049030000}"/>
    <cellStyle name="AeE­_laroux_2_99 재가노인복지시설" xfId="256" xr:uid="{00000000-0005-0000-0000-00004A030000}"/>
    <cellStyle name="ÅëÈ­_laroux_2_99 재가노인복지시설" xfId="257" xr:uid="{00000000-0005-0000-0000-00004B030000}"/>
    <cellStyle name="AeE­_laroux_2_99 재가노인복지시설 2" xfId="1930" xr:uid="{00000000-0005-0000-0000-00004C030000}"/>
    <cellStyle name="ÅëÈ­_laroux_2_99 재가노인복지시설 2" xfId="1931" xr:uid="{00000000-0005-0000-0000-00004D030000}"/>
    <cellStyle name="AeE­_laroux_2_99 재가노인복지시설 3" xfId="2228" xr:uid="{00000000-0005-0000-0000-00004E030000}"/>
    <cellStyle name="ÅëÈ­_laroux_2_99 재가노인복지시설 3" xfId="2229" xr:uid="{00000000-0005-0000-0000-00004F030000}"/>
    <cellStyle name="AeE­_laroux_2_99 재가노인복지시설 4" xfId="2467" xr:uid="{00000000-0005-0000-0000-000050030000}"/>
    <cellStyle name="ÅëÈ­_laroux_2_99 재가노인복지시설 4" xfId="2468" xr:uid="{00000000-0005-0000-0000-000051030000}"/>
    <cellStyle name="AeE­_laroux_2_99 재가노인복지시설 5" xfId="2695" xr:uid="{00000000-0005-0000-0000-000052030000}"/>
    <cellStyle name="ÅëÈ­_laroux_2_99 재가노인복지시설 5" xfId="2696" xr:uid="{00000000-0005-0000-0000-000053030000}"/>
    <cellStyle name="AeE­_laroux_2_99 친환경농산물 인증현황" xfId="73" xr:uid="{00000000-0005-0000-0000-000054030000}"/>
    <cellStyle name="ÅëÈ­_laroux_2_99 친환경농산물 인증현황" xfId="74" xr:uid="{00000000-0005-0000-0000-000055030000}"/>
    <cellStyle name="AeE­_laroux_2_99 친환경농산물 인증현황 2" xfId="1932" xr:uid="{00000000-0005-0000-0000-000056030000}"/>
    <cellStyle name="ÅëÈ­_laroux_2_99 친환경농산물 인증현황 2" xfId="1933" xr:uid="{00000000-0005-0000-0000-000057030000}"/>
    <cellStyle name="AeE­_laroux_2_99 친환경농산물 인증현황 3" xfId="2230" xr:uid="{00000000-0005-0000-0000-000058030000}"/>
    <cellStyle name="ÅëÈ­_laroux_2_99 친환경농산물 인증현황 3" xfId="2231" xr:uid="{00000000-0005-0000-0000-000059030000}"/>
    <cellStyle name="AeE­_laroux_2_99 친환경농산물 인증현황 4" xfId="2469" xr:uid="{00000000-0005-0000-0000-00005A030000}"/>
    <cellStyle name="ÅëÈ­_laroux_2_99 친환경농산물 인증현황 4" xfId="2470" xr:uid="{00000000-0005-0000-0000-00005B030000}"/>
    <cellStyle name="AeE­_laroux_2_99 친환경농산물 인증현황 5" xfId="2697" xr:uid="{00000000-0005-0000-0000-00005C030000}"/>
    <cellStyle name="ÅëÈ­_laroux_2_99 친환경농산물 인증현황 5" xfId="2698" xr:uid="{00000000-0005-0000-0000-00005D030000}"/>
    <cellStyle name="AeE­_laroux_2_보건위생정책과" xfId="527" xr:uid="{00000000-0005-0000-0000-00005E030000}"/>
    <cellStyle name="ÅëÈ­_laroux_2_보건위생정책과" xfId="528" xr:uid="{00000000-0005-0000-0000-00005F030000}"/>
    <cellStyle name="AeE­_laroux_2_시군구" xfId="529" xr:uid="{00000000-0005-0000-0000-000060030000}"/>
    <cellStyle name="ÅëÈ­_laroux_2_시군구" xfId="530" xr:uid="{00000000-0005-0000-0000-000061030000}"/>
    <cellStyle name="AeE­_laroux_2_안산시" xfId="531" xr:uid="{00000000-0005-0000-0000-000062030000}"/>
    <cellStyle name="ÅëÈ­_laroux_2_안산시" xfId="532" xr:uid="{00000000-0005-0000-0000-000063030000}"/>
    <cellStyle name="AeE­_laroux_2_유통업체현황" xfId="258" xr:uid="{00000000-0005-0000-0000-000064030000}"/>
    <cellStyle name="ÅëÈ­_laroux_2_유통업체현황" xfId="259" xr:uid="{00000000-0005-0000-0000-000065030000}"/>
    <cellStyle name="AeE­_laroux_2_유통업체현황 2" xfId="1934" xr:uid="{00000000-0005-0000-0000-000066030000}"/>
    <cellStyle name="ÅëÈ­_laroux_2_유통업체현황 2" xfId="1935" xr:uid="{00000000-0005-0000-0000-000067030000}"/>
    <cellStyle name="AeE­_laroux_2_유통업체현황 3" xfId="2232" xr:uid="{00000000-0005-0000-0000-000068030000}"/>
    <cellStyle name="ÅëÈ­_laroux_2_유통업체현황 3" xfId="2233" xr:uid="{00000000-0005-0000-0000-000069030000}"/>
    <cellStyle name="AeE­_laroux_2_유통업체현황 4" xfId="2471" xr:uid="{00000000-0005-0000-0000-00006A030000}"/>
    <cellStyle name="ÅëÈ­_laroux_2_유통업체현황 4" xfId="2472" xr:uid="{00000000-0005-0000-0000-00006B030000}"/>
    <cellStyle name="AeE­_laroux_2_유통업체현황 5" xfId="2699" xr:uid="{00000000-0005-0000-0000-00006C030000}"/>
    <cellStyle name="ÅëÈ­_laroux_2_유통업체현황 5" xfId="2700" xr:uid="{00000000-0005-0000-0000-00006D030000}"/>
    <cellStyle name="AeE­_laroux_2_토지정보과(제출)," xfId="533" xr:uid="{00000000-0005-0000-0000-00006E030000}"/>
    <cellStyle name="ÅëÈ­_laroux_2_토지정보과(제출)," xfId="534" xr:uid="{00000000-0005-0000-0000-00006F030000}"/>
    <cellStyle name="AeE­_laroux_2_평택시" xfId="535" xr:uid="{00000000-0005-0000-0000-000070030000}"/>
    <cellStyle name="ÅëÈ­_laroux_2_평택시" xfId="536" xr:uid="{00000000-0005-0000-0000-000071030000}"/>
    <cellStyle name="AeE­_Sheet1" xfId="75" xr:uid="{00000000-0005-0000-0000-000072030000}"/>
    <cellStyle name="ÅëÈ­_Sheet1" xfId="76" xr:uid="{00000000-0005-0000-0000-000073030000}"/>
    <cellStyle name="AeE­_Sheet1 2" xfId="1936" xr:uid="{00000000-0005-0000-0000-000074030000}"/>
    <cellStyle name="ÅëÈ­_Sheet1 2" xfId="1937" xr:uid="{00000000-0005-0000-0000-000075030000}"/>
    <cellStyle name="AeE­_Sheet1 3" xfId="2234" xr:uid="{00000000-0005-0000-0000-000076030000}"/>
    <cellStyle name="ÅëÈ­_Sheet1 3" xfId="2235" xr:uid="{00000000-0005-0000-0000-000077030000}"/>
    <cellStyle name="AeE­_Sheet1 4" xfId="2473" xr:uid="{00000000-0005-0000-0000-000078030000}"/>
    <cellStyle name="ÅëÈ­_Sheet1 4" xfId="2474" xr:uid="{00000000-0005-0000-0000-000079030000}"/>
    <cellStyle name="AeE­_Sheet1 5" xfId="2701" xr:uid="{00000000-0005-0000-0000-00007A030000}"/>
    <cellStyle name="ÅëÈ­_Sheet1 5" xfId="2702" xr:uid="{00000000-0005-0000-0000-00007B030000}"/>
    <cellStyle name="AeE­_Sheet1_41-06농림16" xfId="77" xr:uid="{00000000-0005-0000-0000-00007C030000}"/>
    <cellStyle name="ÅëÈ­_Sheet1_41-06농림16" xfId="78" xr:uid="{00000000-0005-0000-0000-00007D030000}"/>
    <cellStyle name="AeE­_Sheet1_41-06농림16 2" xfId="1938" xr:uid="{00000000-0005-0000-0000-00007E030000}"/>
    <cellStyle name="ÅëÈ­_Sheet1_41-06농림16 2" xfId="1939" xr:uid="{00000000-0005-0000-0000-00007F030000}"/>
    <cellStyle name="AeE­_Sheet1_41-06농림16 3" xfId="2236" xr:uid="{00000000-0005-0000-0000-000080030000}"/>
    <cellStyle name="ÅëÈ­_Sheet1_41-06농림16 3" xfId="2237" xr:uid="{00000000-0005-0000-0000-000081030000}"/>
    <cellStyle name="AeE­_Sheet1_41-06농림16 4" xfId="2475" xr:uid="{00000000-0005-0000-0000-000082030000}"/>
    <cellStyle name="ÅëÈ­_Sheet1_41-06농림16 4" xfId="2476" xr:uid="{00000000-0005-0000-0000-000083030000}"/>
    <cellStyle name="AeE­_Sheet1_41-06농림16 5" xfId="2703" xr:uid="{00000000-0005-0000-0000-000084030000}"/>
    <cellStyle name="ÅëÈ­_Sheet1_41-06농림16 5" xfId="2704" xr:uid="{00000000-0005-0000-0000-000085030000}"/>
    <cellStyle name="AeE­_Sheet1_41-06농림16_45-09 유통 금융 보험 및 기타서비스(97-109)" xfId="79" xr:uid="{00000000-0005-0000-0000-000086030000}"/>
    <cellStyle name="ÅëÈ­_Sheet1_41-06농림16_45-09 유통 금융 보험 및 기타서비스(97-109)" xfId="80" xr:uid="{00000000-0005-0000-0000-000087030000}"/>
    <cellStyle name="AeE­_Sheet1_41-06농림16_45-09 유통 금융 보험 및 기타서비스(97-109) 2" xfId="1940" xr:uid="{00000000-0005-0000-0000-000088030000}"/>
    <cellStyle name="ÅëÈ­_Sheet1_41-06농림16_45-09 유통 금융 보험 및 기타서비스(97-109) 2" xfId="1941" xr:uid="{00000000-0005-0000-0000-000089030000}"/>
    <cellStyle name="AeE­_Sheet1_41-06농림16_45-09 유통 금융 보험 및 기타서비스(97-109) 3" xfId="2238" xr:uid="{00000000-0005-0000-0000-00008A030000}"/>
    <cellStyle name="ÅëÈ­_Sheet1_41-06농림16_45-09 유통 금융 보험 및 기타서비스(97-109) 3" xfId="2239" xr:uid="{00000000-0005-0000-0000-00008B030000}"/>
    <cellStyle name="AeE­_Sheet1_41-06농림16_45-09 유통 금융 보험 및 기타서비스(97-109) 4" xfId="2477" xr:uid="{00000000-0005-0000-0000-00008C030000}"/>
    <cellStyle name="ÅëÈ­_Sheet1_41-06농림16_45-09 유통 금융 보험 및 기타서비스(97-109) 4" xfId="2478" xr:uid="{00000000-0005-0000-0000-00008D030000}"/>
    <cellStyle name="AeE­_Sheet1_41-06농림16_45-09 유통 금융 보험 및 기타서비스(97-109) 5" xfId="2705" xr:uid="{00000000-0005-0000-0000-00008E030000}"/>
    <cellStyle name="ÅëÈ­_Sheet1_41-06농림16_45-09 유통 금융 보험 및 기타서비스(97-109) 5" xfId="2706" xr:uid="{00000000-0005-0000-0000-00008F030000}"/>
    <cellStyle name="AeE­_Sheet1_41-06농림16_46-06 농림수산업" xfId="741" xr:uid="{00000000-0005-0000-0000-000090030000}"/>
    <cellStyle name="ÅëÈ­_Sheet1_41-06농림16_46-06 농림수산업" xfId="742" xr:uid="{00000000-0005-0000-0000-000091030000}"/>
    <cellStyle name="AeE­_Sheet1_41-06농림16_46-09 유통 금융 보험 및 기타서비스" xfId="260" xr:uid="{00000000-0005-0000-0000-000092030000}"/>
    <cellStyle name="ÅëÈ­_Sheet1_41-06농림16_46-09 유통 금융 보험 및 기타서비스" xfId="261" xr:uid="{00000000-0005-0000-0000-000093030000}"/>
    <cellStyle name="AeE­_Sheet1_41-06농림16_46-09 유통 금융 보험 및 기타서비스 2" xfId="1942" xr:uid="{00000000-0005-0000-0000-000094030000}"/>
    <cellStyle name="ÅëÈ­_Sheet1_41-06농림16_46-09 유통 금융 보험 및 기타서비스 2" xfId="1943" xr:uid="{00000000-0005-0000-0000-000095030000}"/>
    <cellStyle name="AeE­_Sheet1_41-06농림16_46-09 유통 금융 보험 및 기타서비스 3" xfId="2240" xr:uid="{00000000-0005-0000-0000-000096030000}"/>
    <cellStyle name="ÅëÈ­_Sheet1_41-06농림16_46-09 유통 금융 보험 및 기타서비스 3" xfId="2241" xr:uid="{00000000-0005-0000-0000-000097030000}"/>
    <cellStyle name="AeE­_Sheet1_41-06농림16_46-09 유통 금융 보험 및 기타서비스 4" xfId="2479" xr:uid="{00000000-0005-0000-0000-000098030000}"/>
    <cellStyle name="ÅëÈ­_Sheet1_41-06농림16_46-09 유통 금융 보험 및 기타서비스 4" xfId="2480" xr:uid="{00000000-0005-0000-0000-000099030000}"/>
    <cellStyle name="AeE­_Sheet1_41-06농림16_46-09 유통 금융 보험 및 기타서비스 5" xfId="2707" xr:uid="{00000000-0005-0000-0000-00009A030000}"/>
    <cellStyle name="ÅëÈ­_Sheet1_41-06농림16_46-09 유통 금융 보험 및 기타서비스 5" xfId="2708" xr:uid="{00000000-0005-0000-0000-00009B030000}"/>
    <cellStyle name="AeE­_Sheet1_41-06농림16_46-11 교통 관광 및 정보통신" xfId="262" xr:uid="{00000000-0005-0000-0000-00009C030000}"/>
    <cellStyle name="ÅëÈ­_Sheet1_41-06농림16_46-11 교통 관광 및 정보통신" xfId="263" xr:uid="{00000000-0005-0000-0000-00009D030000}"/>
    <cellStyle name="AeE­_Sheet1_41-06농림16_46-11 교통 관광 및 정보통신 2" xfId="1944" xr:uid="{00000000-0005-0000-0000-00009E030000}"/>
    <cellStyle name="ÅëÈ­_Sheet1_41-06농림16_46-11 교통 관광 및 정보통신 2" xfId="1945" xr:uid="{00000000-0005-0000-0000-00009F030000}"/>
    <cellStyle name="AeE­_Sheet1_41-06농림16_46-11 교통 관광 및 정보통신 3" xfId="2242" xr:uid="{00000000-0005-0000-0000-0000A0030000}"/>
    <cellStyle name="ÅëÈ­_Sheet1_41-06농림16_46-11 교통 관광 및 정보통신 3" xfId="2243" xr:uid="{00000000-0005-0000-0000-0000A1030000}"/>
    <cellStyle name="AeE­_Sheet1_41-06농림16_46-11 교통 관광 및 정보통신 4" xfId="2481" xr:uid="{00000000-0005-0000-0000-0000A2030000}"/>
    <cellStyle name="ÅëÈ­_Sheet1_41-06농림16_46-11 교통 관광 및 정보통신 4" xfId="2482" xr:uid="{00000000-0005-0000-0000-0000A3030000}"/>
    <cellStyle name="AeE­_Sheet1_41-06농림16_46-11 교통 관광 및 정보통신 5" xfId="2709" xr:uid="{00000000-0005-0000-0000-0000A4030000}"/>
    <cellStyle name="ÅëÈ­_Sheet1_41-06농림16_46-11 교통 관광 및 정보통신 5" xfId="2710" xr:uid="{00000000-0005-0000-0000-0000A5030000}"/>
    <cellStyle name="AeE­_Sheet1_41-06농림16_48-06 농림수산업" xfId="537" xr:uid="{00000000-0005-0000-0000-0000A6030000}"/>
    <cellStyle name="ÅëÈ­_Sheet1_41-06농림16_48-06 농림수산업" xfId="538" xr:uid="{00000000-0005-0000-0000-0000A7030000}"/>
    <cellStyle name="AeE­_Sheet1_41-06농림16_48-09 유통 금융 보험 및 기타서비스" xfId="264" xr:uid="{00000000-0005-0000-0000-0000A8030000}"/>
    <cellStyle name="ÅëÈ­_Sheet1_41-06농림16_48-09 유통 금융 보험 및 기타서비스" xfId="265" xr:uid="{00000000-0005-0000-0000-0000A9030000}"/>
    <cellStyle name="AeE­_Sheet1_41-06농림16_48-09 유통 금융 보험 및 기타서비스 2" xfId="1946" xr:uid="{00000000-0005-0000-0000-0000AA030000}"/>
    <cellStyle name="ÅëÈ­_Sheet1_41-06농림16_48-09 유통 금융 보험 및 기타서비스 2" xfId="1947" xr:uid="{00000000-0005-0000-0000-0000AB030000}"/>
    <cellStyle name="AeE­_Sheet1_41-06농림16_48-09 유통 금융 보험 및 기타서비스 3" xfId="2244" xr:uid="{00000000-0005-0000-0000-0000AC030000}"/>
    <cellStyle name="ÅëÈ­_Sheet1_41-06농림16_48-09 유통 금융 보험 및 기타서비스 3" xfId="2245" xr:uid="{00000000-0005-0000-0000-0000AD030000}"/>
    <cellStyle name="AeE­_Sheet1_41-06농림16_48-09 유통 금융 보험 및 기타서비스 4" xfId="2483" xr:uid="{00000000-0005-0000-0000-0000AE030000}"/>
    <cellStyle name="ÅëÈ­_Sheet1_41-06농림16_48-09 유통 금융 보험 및 기타서비스 4" xfId="2484" xr:uid="{00000000-0005-0000-0000-0000AF030000}"/>
    <cellStyle name="AeE­_Sheet1_41-06농림16_48-09 유통 금융 보험 및 기타서비스 5" xfId="2711" xr:uid="{00000000-0005-0000-0000-0000B0030000}"/>
    <cellStyle name="ÅëÈ­_Sheet1_41-06농림16_48-09 유통 금융 보험 및 기타서비스 5" xfId="2712" xr:uid="{00000000-0005-0000-0000-0000B1030000}"/>
    <cellStyle name="AeE­_Sheet1_41-06농림16_48-10 주택 건설" xfId="539" xr:uid="{00000000-0005-0000-0000-0000B2030000}"/>
    <cellStyle name="ÅëÈ­_Sheet1_41-06농림16_48-10 주택 건설" xfId="540" xr:uid="{00000000-0005-0000-0000-0000B3030000}"/>
    <cellStyle name="AeE­_Sheet1_41-06농림16_48-11 교통 관광 및 정보통신" xfId="541" xr:uid="{00000000-0005-0000-0000-0000B4030000}"/>
    <cellStyle name="ÅëÈ­_Sheet1_41-06농림16_48-11 교통 관광 및 정보통신" xfId="542" xr:uid="{00000000-0005-0000-0000-0000B5030000}"/>
    <cellStyle name="AeE­_Sheet1_41-06농림16_48-12 보건 및 사회보장" xfId="543" xr:uid="{00000000-0005-0000-0000-0000B6030000}"/>
    <cellStyle name="ÅëÈ­_Sheet1_41-06농림16_48-12 보건 및 사회보장" xfId="544" xr:uid="{00000000-0005-0000-0000-0000B7030000}"/>
    <cellStyle name="AeE­_Sheet1_41-06농림16_48-13 환경" xfId="545" xr:uid="{00000000-0005-0000-0000-0000B8030000}"/>
    <cellStyle name="ÅëÈ­_Sheet1_41-06농림16_48-13 환경" xfId="546" xr:uid="{00000000-0005-0000-0000-0000B9030000}"/>
    <cellStyle name="AeE­_Sheet1_41-06농림16_48-14 교육 및 문화" xfId="547" xr:uid="{00000000-0005-0000-0000-0000BA030000}"/>
    <cellStyle name="ÅëÈ­_Sheet1_41-06농림16_48-14 교육 및 문화" xfId="548" xr:uid="{00000000-0005-0000-0000-0000BB030000}"/>
    <cellStyle name="AeE­_Sheet1_41-06농림16_48-17 공공행정 및 사법" xfId="266" xr:uid="{00000000-0005-0000-0000-0000BC030000}"/>
    <cellStyle name="ÅëÈ­_Sheet1_41-06농림16_48-17 공공행정 및 사법" xfId="267" xr:uid="{00000000-0005-0000-0000-0000BD030000}"/>
    <cellStyle name="AeE­_Sheet1_41-06농림16_48-17 공공행정 및 사법 2" xfId="1948" xr:uid="{00000000-0005-0000-0000-0000BE030000}"/>
    <cellStyle name="ÅëÈ­_Sheet1_41-06농림16_48-17 공공행정 및 사법 2" xfId="1949" xr:uid="{00000000-0005-0000-0000-0000BF030000}"/>
    <cellStyle name="AeE­_Sheet1_41-06농림16_48-17 공공행정 및 사법 3" xfId="2246" xr:uid="{00000000-0005-0000-0000-0000C0030000}"/>
    <cellStyle name="ÅëÈ­_Sheet1_41-06농림16_48-17 공공행정 및 사법 3" xfId="2247" xr:uid="{00000000-0005-0000-0000-0000C1030000}"/>
    <cellStyle name="AeE­_Sheet1_41-06농림16_48-17 공공행정 및 사법 4" xfId="2485" xr:uid="{00000000-0005-0000-0000-0000C2030000}"/>
    <cellStyle name="ÅëÈ­_Sheet1_41-06농림16_48-17 공공행정 및 사법 4" xfId="2486" xr:uid="{00000000-0005-0000-0000-0000C3030000}"/>
    <cellStyle name="AeE­_Sheet1_41-06농림16_48-17 공공행정 및 사법 5" xfId="2713" xr:uid="{00000000-0005-0000-0000-0000C4030000}"/>
    <cellStyle name="ÅëÈ­_Sheet1_41-06농림16_48-17 공공행정 및 사법 5" xfId="2714" xr:uid="{00000000-0005-0000-0000-0000C5030000}"/>
    <cellStyle name="AeE­_Sheet1_41-06농림16_48-17 공공행정및사법(완)" xfId="743" xr:uid="{00000000-0005-0000-0000-0000C6030000}"/>
    <cellStyle name="ÅëÈ­_Sheet1_41-06농림16_48-17 공공행정및사법(완)" xfId="744" xr:uid="{00000000-0005-0000-0000-0000C7030000}"/>
    <cellStyle name="AeE­_Sheet1_41-06농림16_99 재가노인복지시설" xfId="268" xr:uid="{00000000-0005-0000-0000-0000C8030000}"/>
    <cellStyle name="ÅëÈ­_Sheet1_41-06농림16_99 재가노인복지시설" xfId="269" xr:uid="{00000000-0005-0000-0000-0000C9030000}"/>
    <cellStyle name="AeE­_Sheet1_41-06농림16_99 재가노인복지시설 2" xfId="1950" xr:uid="{00000000-0005-0000-0000-0000CA030000}"/>
    <cellStyle name="ÅëÈ­_Sheet1_41-06농림16_99 재가노인복지시설 2" xfId="1951" xr:uid="{00000000-0005-0000-0000-0000CB030000}"/>
    <cellStyle name="AeE­_Sheet1_41-06농림16_99 재가노인복지시설 3" xfId="2248" xr:uid="{00000000-0005-0000-0000-0000CC030000}"/>
    <cellStyle name="ÅëÈ­_Sheet1_41-06농림16_99 재가노인복지시설 3" xfId="2249" xr:uid="{00000000-0005-0000-0000-0000CD030000}"/>
    <cellStyle name="AeE­_Sheet1_41-06농림16_99 재가노인복지시설 4" xfId="2487" xr:uid="{00000000-0005-0000-0000-0000CE030000}"/>
    <cellStyle name="ÅëÈ­_Sheet1_41-06농림16_99 재가노인복지시설 4" xfId="2488" xr:uid="{00000000-0005-0000-0000-0000CF030000}"/>
    <cellStyle name="AeE­_Sheet1_41-06농림16_99 재가노인복지시설 5" xfId="2715" xr:uid="{00000000-0005-0000-0000-0000D0030000}"/>
    <cellStyle name="ÅëÈ­_Sheet1_41-06농림16_99 재가노인복지시설 5" xfId="2716" xr:uid="{00000000-0005-0000-0000-0000D1030000}"/>
    <cellStyle name="AeE­_Sheet1_41-06농림16_99 친환경농산물 인증현황" xfId="81" xr:uid="{00000000-0005-0000-0000-0000D2030000}"/>
    <cellStyle name="ÅëÈ­_Sheet1_41-06농림16_99 친환경농산물 인증현황" xfId="82" xr:uid="{00000000-0005-0000-0000-0000D3030000}"/>
    <cellStyle name="AeE­_Sheet1_41-06농림16_99 친환경농산물 인증현황 2" xfId="1952" xr:uid="{00000000-0005-0000-0000-0000D4030000}"/>
    <cellStyle name="ÅëÈ­_Sheet1_41-06농림16_99 친환경농산물 인증현황 2" xfId="1953" xr:uid="{00000000-0005-0000-0000-0000D5030000}"/>
    <cellStyle name="AeE­_Sheet1_41-06농림16_99 친환경농산물 인증현황 3" xfId="2250" xr:uid="{00000000-0005-0000-0000-0000D6030000}"/>
    <cellStyle name="ÅëÈ­_Sheet1_41-06농림16_99 친환경농산물 인증현황 3" xfId="2251" xr:uid="{00000000-0005-0000-0000-0000D7030000}"/>
    <cellStyle name="AeE­_Sheet1_41-06농림16_99 친환경농산물 인증현황 4" xfId="2489" xr:uid="{00000000-0005-0000-0000-0000D8030000}"/>
    <cellStyle name="ÅëÈ­_Sheet1_41-06농림16_99 친환경농산물 인증현황 4" xfId="2490" xr:uid="{00000000-0005-0000-0000-0000D9030000}"/>
    <cellStyle name="AeE­_Sheet1_41-06농림16_99 친환경농산물 인증현황 5" xfId="2717" xr:uid="{00000000-0005-0000-0000-0000DA030000}"/>
    <cellStyle name="ÅëÈ­_Sheet1_41-06농림16_99 친환경농산물 인증현황 5" xfId="2718" xr:uid="{00000000-0005-0000-0000-0000DB030000}"/>
    <cellStyle name="AeE­_Sheet1_41-06농림16_보건위생정책과" xfId="549" xr:uid="{00000000-0005-0000-0000-0000DC030000}"/>
    <cellStyle name="ÅëÈ­_Sheet1_41-06농림16_보건위생정책과" xfId="550" xr:uid="{00000000-0005-0000-0000-0000DD030000}"/>
    <cellStyle name="AeE­_Sheet1_41-06농림16_시군구" xfId="551" xr:uid="{00000000-0005-0000-0000-0000DE030000}"/>
    <cellStyle name="ÅëÈ­_Sheet1_41-06농림16_시군구" xfId="552" xr:uid="{00000000-0005-0000-0000-0000DF030000}"/>
    <cellStyle name="AeE­_Sheet1_41-06농림16_안산시" xfId="553" xr:uid="{00000000-0005-0000-0000-0000E0030000}"/>
    <cellStyle name="ÅëÈ­_Sheet1_41-06농림16_안산시" xfId="554" xr:uid="{00000000-0005-0000-0000-0000E1030000}"/>
    <cellStyle name="AeE­_Sheet1_41-06농림16_유통업체현황" xfId="270" xr:uid="{00000000-0005-0000-0000-0000E2030000}"/>
    <cellStyle name="ÅëÈ­_Sheet1_41-06농림16_유통업체현황" xfId="271" xr:uid="{00000000-0005-0000-0000-0000E3030000}"/>
    <cellStyle name="AeE­_Sheet1_41-06농림16_유통업체현황 2" xfId="1954" xr:uid="{00000000-0005-0000-0000-0000E4030000}"/>
    <cellStyle name="ÅëÈ­_Sheet1_41-06농림16_유통업체현황 2" xfId="1955" xr:uid="{00000000-0005-0000-0000-0000E5030000}"/>
    <cellStyle name="AeE­_Sheet1_41-06농림16_유통업체현황 3" xfId="2252" xr:uid="{00000000-0005-0000-0000-0000E6030000}"/>
    <cellStyle name="ÅëÈ­_Sheet1_41-06농림16_유통업체현황 3" xfId="2253" xr:uid="{00000000-0005-0000-0000-0000E7030000}"/>
    <cellStyle name="AeE­_Sheet1_41-06농림16_유통업체현황 4" xfId="2491" xr:uid="{00000000-0005-0000-0000-0000E8030000}"/>
    <cellStyle name="ÅëÈ­_Sheet1_41-06농림16_유통업체현황 4" xfId="2492" xr:uid="{00000000-0005-0000-0000-0000E9030000}"/>
    <cellStyle name="AeE­_Sheet1_41-06농림16_유통업체현황 5" xfId="2719" xr:uid="{00000000-0005-0000-0000-0000EA030000}"/>
    <cellStyle name="ÅëÈ­_Sheet1_41-06농림16_유통업체현황 5" xfId="2720" xr:uid="{00000000-0005-0000-0000-0000EB030000}"/>
    <cellStyle name="AeE­_Sheet1_41-06농림16_토지정보과(제출)," xfId="555" xr:uid="{00000000-0005-0000-0000-0000EC030000}"/>
    <cellStyle name="ÅëÈ­_Sheet1_41-06농림16_토지정보과(제출)," xfId="556" xr:uid="{00000000-0005-0000-0000-0000ED030000}"/>
    <cellStyle name="AeE­_Sheet1_41-06농림16_평택시" xfId="557" xr:uid="{00000000-0005-0000-0000-0000EE030000}"/>
    <cellStyle name="ÅëÈ­_Sheet1_41-06농림16_평택시" xfId="558" xr:uid="{00000000-0005-0000-0000-0000EF030000}"/>
    <cellStyle name="AeE­_Sheet1_41-06농림41" xfId="83" xr:uid="{00000000-0005-0000-0000-0000F0030000}"/>
    <cellStyle name="ÅëÈ­_Sheet1_41-06농림41" xfId="84" xr:uid="{00000000-0005-0000-0000-0000F1030000}"/>
    <cellStyle name="AeE­_Sheet1_41-06농림41 2" xfId="1956" xr:uid="{00000000-0005-0000-0000-0000F2030000}"/>
    <cellStyle name="ÅëÈ­_Sheet1_41-06농림41 2" xfId="1957" xr:uid="{00000000-0005-0000-0000-0000F3030000}"/>
    <cellStyle name="AeE­_Sheet1_41-06농림41 3" xfId="2254" xr:uid="{00000000-0005-0000-0000-0000F4030000}"/>
    <cellStyle name="ÅëÈ­_Sheet1_41-06농림41 3" xfId="2255" xr:uid="{00000000-0005-0000-0000-0000F5030000}"/>
    <cellStyle name="AeE­_Sheet1_41-06농림41 4" xfId="2493" xr:uid="{00000000-0005-0000-0000-0000F6030000}"/>
    <cellStyle name="ÅëÈ­_Sheet1_41-06농림41 4" xfId="2494" xr:uid="{00000000-0005-0000-0000-0000F7030000}"/>
    <cellStyle name="AeE­_Sheet1_41-06농림41 5" xfId="2721" xr:uid="{00000000-0005-0000-0000-0000F8030000}"/>
    <cellStyle name="ÅëÈ­_Sheet1_41-06농림41 5" xfId="2722" xr:uid="{00000000-0005-0000-0000-0000F9030000}"/>
    <cellStyle name="AeE­_Sheet1_45-09 유통 금융 보험 및 기타서비스(97-109)" xfId="85" xr:uid="{00000000-0005-0000-0000-0000FA030000}"/>
    <cellStyle name="ÅëÈ­_Sheet1_45-09 유통 금융 보험 및 기타서비스(97-109)" xfId="86" xr:uid="{00000000-0005-0000-0000-0000FB030000}"/>
    <cellStyle name="AeE­_Sheet1_45-09 유통 금융 보험 및 기타서비스(97-109) 2" xfId="1958" xr:uid="{00000000-0005-0000-0000-0000FC030000}"/>
    <cellStyle name="ÅëÈ­_Sheet1_45-09 유통 금융 보험 및 기타서비스(97-109) 2" xfId="1959" xr:uid="{00000000-0005-0000-0000-0000FD030000}"/>
    <cellStyle name="AeE­_Sheet1_45-09 유통 금융 보험 및 기타서비스(97-109) 3" xfId="2256" xr:uid="{00000000-0005-0000-0000-0000FE030000}"/>
    <cellStyle name="ÅëÈ­_Sheet1_45-09 유통 금융 보험 및 기타서비스(97-109) 3" xfId="2257" xr:uid="{00000000-0005-0000-0000-0000FF030000}"/>
    <cellStyle name="AeE­_Sheet1_45-09 유통 금융 보험 및 기타서비스(97-109) 4" xfId="2495" xr:uid="{00000000-0005-0000-0000-000000040000}"/>
    <cellStyle name="ÅëÈ­_Sheet1_45-09 유통 금융 보험 및 기타서비스(97-109) 4" xfId="2496" xr:uid="{00000000-0005-0000-0000-000001040000}"/>
    <cellStyle name="AeE­_Sheet1_45-09 유통 금융 보험 및 기타서비스(97-109) 5" xfId="2723" xr:uid="{00000000-0005-0000-0000-000002040000}"/>
    <cellStyle name="ÅëÈ­_Sheet1_45-09 유통 금융 보험 및 기타서비스(97-109) 5" xfId="2724" xr:uid="{00000000-0005-0000-0000-000003040000}"/>
    <cellStyle name="AeE­_Sheet1_46-06 농림수산업" xfId="745" xr:uid="{00000000-0005-0000-0000-000004040000}"/>
    <cellStyle name="ÅëÈ­_Sheet1_46-06 농림수산업" xfId="746" xr:uid="{00000000-0005-0000-0000-000005040000}"/>
    <cellStyle name="AeE­_Sheet1_46-09 유통 금융 보험 및 기타서비스" xfId="272" xr:uid="{00000000-0005-0000-0000-000006040000}"/>
    <cellStyle name="ÅëÈ­_Sheet1_46-09 유통 금융 보험 및 기타서비스" xfId="273" xr:uid="{00000000-0005-0000-0000-000007040000}"/>
    <cellStyle name="AeE­_Sheet1_46-09 유통 금융 보험 및 기타서비스 2" xfId="1960" xr:uid="{00000000-0005-0000-0000-000008040000}"/>
    <cellStyle name="ÅëÈ­_Sheet1_46-09 유통 금융 보험 및 기타서비스 2" xfId="1961" xr:uid="{00000000-0005-0000-0000-000009040000}"/>
    <cellStyle name="AeE­_Sheet1_46-09 유통 금융 보험 및 기타서비스 3" xfId="2258" xr:uid="{00000000-0005-0000-0000-00000A040000}"/>
    <cellStyle name="ÅëÈ­_Sheet1_46-09 유통 금융 보험 및 기타서비스 3" xfId="2259" xr:uid="{00000000-0005-0000-0000-00000B040000}"/>
    <cellStyle name="AeE­_Sheet1_46-09 유통 금융 보험 및 기타서비스 4" xfId="2497" xr:uid="{00000000-0005-0000-0000-00000C040000}"/>
    <cellStyle name="ÅëÈ­_Sheet1_46-09 유통 금융 보험 및 기타서비스 4" xfId="2498" xr:uid="{00000000-0005-0000-0000-00000D040000}"/>
    <cellStyle name="AeE­_Sheet1_46-09 유통 금융 보험 및 기타서비스 5" xfId="2725" xr:uid="{00000000-0005-0000-0000-00000E040000}"/>
    <cellStyle name="ÅëÈ­_Sheet1_46-09 유통 금융 보험 및 기타서비스 5" xfId="2726" xr:uid="{00000000-0005-0000-0000-00000F040000}"/>
    <cellStyle name="AeE­_Sheet1_46-11 교통 관광 및 정보통신" xfId="274" xr:uid="{00000000-0005-0000-0000-000010040000}"/>
    <cellStyle name="ÅëÈ­_Sheet1_46-11 교통 관광 및 정보통신" xfId="275" xr:uid="{00000000-0005-0000-0000-000011040000}"/>
    <cellStyle name="AeE­_Sheet1_46-11 교통 관광 및 정보통신 2" xfId="1962" xr:uid="{00000000-0005-0000-0000-000012040000}"/>
    <cellStyle name="ÅëÈ­_Sheet1_46-11 교통 관광 및 정보통신 2" xfId="1963" xr:uid="{00000000-0005-0000-0000-000013040000}"/>
    <cellStyle name="AeE­_Sheet1_46-11 교통 관광 및 정보통신 3" xfId="2260" xr:uid="{00000000-0005-0000-0000-000014040000}"/>
    <cellStyle name="ÅëÈ­_Sheet1_46-11 교통 관광 및 정보통신 3" xfId="2261" xr:uid="{00000000-0005-0000-0000-000015040000}"/>
    <cellStyle name="AeE­_Sheet1_46-11 교통 관광 및 정보통신 4" xfId="2499" xr:uid="{00000000-0005-0000-0000-000016040000}"/>
    <cellStyle name="ÅëÈ­_Sheet1_46-11 교통 관광 및 정보통신 4" xfId="2500" xr:uid="{00000000-0005-0000-0000-000017040000}"/>
    <cellStyle name="AeE­_Sheet1_46-11 교통 관광 및 정보통신 5" xfId="2727" xr:uid="{00000000-0005-0000-0000-000018040000}"/>
    <cellStyle name="ÅëÈ­_Sheet1_46-11 교통 관광 및 정보통신 5" xfId="2728" xr:uid="{00000000-0005-0000-0000-000019040000}"/>
    <cellStyle name="AeE­_Sheet1_48-06 농림수산업" xfId="559" xr:uid="{00000000-0005-0000-0000-00001A040000}"/>
    <cellStyle name="ÅëÈ­_Sheet1_48-06 농림수산업" xfId="560" xr:uid="{00000000-0005-0000-0000-00001B040000}"/>
    <cellStyle name="AeE­_Sheet1_48-09 유통 금융 보험 및 기타서비스" xfId="276" xr:uid="{00000000-0005-0000-0000-00001C040000}"/>
    <cellStyle name="ÅëÈ­_Sheet1_48-09 유통 금융 보험 및 기타서비스" xfId="277" xr:uid="{00000000-0005-0000-0000-00001D040000}"/>
    <cellStyle name="AeE­_Sheet1_48-09 유통 금융 보험 및 기타서비스 2" xfId="1964" xr:uid="{00000000-0005-0000-0000-00001E040000}"/>
    <cellStyle name="ÅëÈ­_Sheet1_48-09 유통 금융 보험 및 기타서비스 2" xfId="1965" xr:uid="{00000000-0005-0000-0000-00001F040000}"/>
    <cellStyle name="AeE­_Sheet1_48-09 유통 금융 보험 및 기타서비스 3" xfId="2262" xr:uid="{00000000-0005-0000-0000-000020040000}"/>
    <cellStyle name="ÅëÈ­_Sheet1_48-09 유통 금융 보험 및 기타서비스 3" xfId="2263" xr:uid="{00000000-0005-0000-0000-000021040000}"/>
    <cellStyle name="AeE­_Sheet1_48-09 유통 금융 보험 및 기타서비스 4" xfId="2501" xr:uid="{00000000-0005-0000-0000-000022040000}"/>
    <cellStyle name="ÅëÈ­_Sheet1_48-09 유통 금융 보험 및 기타서비스 4" xfId="2502" xr:uid="{00000000-0005-0000-0000-000023040000}"/>
    <cellStyle name="AeE­_Sheet1_48-09 유통 금융 보험 및 기타서비스 5" xfId="2729" xr:uid="{00000000-0005-0000-0000-000024040000}"/>
    <cellStyle name="ÅëÈ­_Sheet1_48-09 유통 금융 보험 및 기타서비스 5" xfId="2730" xr:uid="{00000000-0005-0000-0000-000025040000}"/>
    <cellStyle name="AeE­_Sheet1_48-10 주택 건설" xfId="561" xr:uid="{00000000-0005-0000-0000-000026040000}"/>
    <cellStyle name="ÅëÈ­_Sheet1_48-10 주택 건설" xfId="562" xr:uid="{00000000-0005-0000-0000-000027040000}"/>
    <cellStyle name="AeE­_Sheet1_48-11 교통 관광 및 정보통신" xfId="563" xr:uid="{00000000-0005-0000-0000-000028040000}"/>
    <cellStyle name="ÅëÈ­_Sheet1_48-11 교통 관광 및 정보통신" xfId="564" xr:uid="{00000000-0005-0000-0000-000029040000}"/>
    <cellStyle name="AeE­_Sheet1_48-12 보건 및 사회보장" xfId="565" xr:uid="{00000000-0005-0000-0000-00002A040000}"/>
    <cellStyle name="ÅëÈ­_Sheet1_48-12 보건 및 사회보장" xfId="566" xr:uid="{00000000-0005-0000-0000-00002B040000}"/>
    <cellStyle name="AeE­_Sheet1_48-13 환경" xfId="567" xr:uid="{00000000-0005-0000-0000-00002C040000}"/>
    <cellStyle name="ÅëÈ­_Sheet1_48-13 환경" xfId="568" xr:uid="{00000000-0005-0000-0000-00002D040000}"/>
    <cellStyle name="AeE­_Sheet1_48-14 교육 및 문화" xfId="569" xr:uid="{00000000-0005-0000-0000-00002E040000}"/>
    <cellStyle name="ÅëÈ­_Sheet1_48-14 교육 및 문화" xfId="570" xr:uid="{00000000-0005-0000-0000-00002F040000}"/>
    <cellStyle name="AeE­_Sheet1_48-17 공공행정 및 사법" xfId="278" xr:uid="{00000000-0005-0000-0000-000030040000}"/>
    <cellStyle name="ÅëÈ­_Sheet1_48-17 공공행정 및 사법" xfId="279" xr:uid="{00000000-0005-0000-0000-000031040000}"/>
    <cellStyle name="AeE­_Sheet1_48-17 공공행정 및 사법 2" xfId="1966" xr:uid="{00000000-0005-0000-0000-000032040000}"/>
    <cellStyle name="ÅëÈ­_Sheet1_48-17 공공행정 및 사법 2" xfId="1967" xr:uid="{00000000-0005-0000-0000-000033040000}"/>
    <cellStyle name="AeE­_Sheet1_48-17 공공행정 및 사법 3" xfId="2264" xr:uid="{00000000-0005-0000-0000-000034040000}"/>
    <cellStyle name="ÅëÈ­_Sheet1_48-17 공공행정 및 사법 3" xfId="2265" xr:uid="{00000000-0005-0000-0000-000035040000}"/>
    <cellStyle name="AeE­_Sheet1_48-17 공공행정 및 사법 4" xfId="2503" xr:uid="{00000000-0005-0000-0000-000036040000}"/>
    <cellStyle name="ÅëÈ­_Sheet1_48-17 공공행정 및 사법 4" xfId="2504" xr:uid="{00000000-0005-0000-0000-000037040000}"/>
    <cellStyle name="AeE­_Sheet1_48-17 공공행정 및 사법 5" xfId="2731" xr:uid="{00000000-0005-0000-0000-000038040000}"/>
    <cellStyle name="ÅëÈ­_Sheet1_48-17 공공행정 및 사법 5" xfId="2732" xr:uid="{00000000-0005-0000-0000-000039040000}"/>
    <cellStyle name="AeE­_Sheet1_48-17 공공행정및사법(완)" xfId="747" xr:uid="{00000000-0005-0000-0000-00003A040000}"/>
    <cellStyle name="ÅëÈ­_Sheet1_48-17 공공행정및사법(완)" xfId="748" xr:uid="{00000000-0005-0000-0000-00003B040000}"/>
    <cellStyle name="AeE­_Sheet1_99 재가노인복지시설" xfId="280" xr:uid="{00000000-0005-0000-0000-00003C040000}"/>
    <cellStyle name="ÅëÈ­_Sheet1_99 재가노인복지시설" xfId="281" xr:uid="{00000000-0005-0000-0000-00003D040000}"/>
    <cellStyle name="AeE­_Sheet1_99 재가노인복지시설 2" xfId="1968" xr:uid="{00000000-0005-0000-0000-00003E040000}"/>
    <cellStyle name="ÅëÈ­_Sheet1_99 재가노인복지시설 2" xfId="1969" xr:uid="{00000000-0005-0000-0000-00003F040000}"/>
    <cellStyle name="AeE­_Sheet1_99 재가노인복지시설 3" xfId="2266" xr:uid="{00000000-0005-0000-0000-000040040000}"/>
    <cellStyle name="ÅëÈ­_Sheet1_99 재가노인복지시설 3" xfId="2267" xr:uid="{00000000-0005-0000-0000-000041040000}"/>
    <cellStyle name="AeE­_Sheet1_99 재가노인복지시설 4" xfId="2505" xr:uid="{00000000-0005-0000-0000-000042040000}"/>
    <cellStyle name="ÅëÈ­_Sheet1_99 재가노인복지시설 4" xfId="2506" xr:uid="{00000000-0005-0000-0000-000043040000}"/>
    <cellStyle name="AeE­_Sheet1_99 재가노인복지시설 5" xfId="2733" xr:uid="{00000000-0005-0000-0000-000044040000}"/>
    <cellStyle name="ÅëÈ­_Sheet1_99 재가노인복지시설 5" xfId="2734" xr:uid="{00000000-0005-0000-0000-000045040000}"/>
    <cellStyle name="AeE­_Sheet1_99 친환경농산물 인증현황" xfId="87" xr:uid="{00000000-0005-0000-0000-000046040000}"/>
    <cellStyle name="ÅëÈ­_Sheet1_99 친환경농산물 인증현황" xfId="88" xr:uid="{00000000-0005-0000-0000-000047040000}"/>
    <cellStyle name="AeE­_Sheet1_99 친환경농산물 인증현황 2" xfId="1970" xr:uid="{00000000-0005-0000-0000-000048040000}"/>
    <cellStyle name="ÅëÈ­_Sheet1_99 친환경농산물 인증현황 2" xfId="1971" xr:uid="{00000000-0005-0000-0000-000049040000}"/>
    <cellStyle name="AeE­_Sheet1_99 친환경농산물 인증현황 3" xfId="2268" xr:uid="{00000000-0005-0000-0000-00004A040000}"/>
    <cellStyle name="ÅëÈ­_Sheet1_99 친환경농산물 인증현황 3" xfId="2269" xr:uid="{00000000-0005-0000-0000-00004B040000}"/>
    <cellStyle name="AeE­_Sheet1_99 친환경농산물 인증현황 4" xfId="2507" xr:uid="{00000000-0005-0000-0000-00004C040000}"/>
    <cellStyle name="ÅëÈ­_Sheet1_99 친환경농산물 인증현황 4" xfId="2508" xr:uid="{00000000-0005-0000-0000-00004D040000}"/>
    <cellStyle name="AeE­_Sheet1_99 친환경농산물 인증현황 5" xfId="2735" xr:uid="{00000000-0005-0000-0000-00004E040000}"/>
    <cellStyle name="ÅëÈ­_Sheet1_99 친환경농산물 인증현황 5" xfId="2736" xr:uid="{00000000-0005-0000-0000-00004F040000}"/>
    <cellStyle name="AeE­_Sheet1_보건위생정책과" xfId="571" xr:uid="{00000000-0005-0000-0000-000050040000}"/>
    <cellStyle name="ÅëÈ­_Sheet1_보건위생정책과" xfId="572" xr:uid="{00000000-0005-0000-0000-000051040000}"/>
    <cellStyle name="AeE­_Sheet1_시군구" xfId="573" xr:uid="{00000000-0005-0000-0000-000052040000}"/>
    <cellStyle name="ÅëÈ­_Sheet1_시군구" xfId="574" xr:uid="{00000000-0005-0000-0000-000053040000}"/>
    <cellStyle name="AeE­_Sheet1_안산시" xfId="575" xr:uid="{00000000-0005-0000-0000-000054040000}"/>
    <cellStyle name="ÅëÈ­_Sheet1_안산시" xfId="576" xr:uid="{00000000-0005-0000-0000-000055040000}"/>
    <cellStyle name="AeE­_Sheet1_유통업체현황" xfId="282" xr:uid="{00000000-0005-0000-0000-000056040000}"/>
    <cellStyle name="ÅëÈ­_Sheet1_유통업체현황" xfId="283" xr:uid="{00000000-0005-0000-0000-000057040000}"/>
    <cellStyle name="AeE­_Sheet1_유통업체현황 2" xfId="1972" xr:uid="{00000000-0005-0000-0000-000058040000}"/>
    <cellStyle name="ÅëÈ­_Sheet1_유통업체현황 2" xfId="1973" xr:uid="{00000000-0005-0000-0000-000059040000}"/>
    <cellStyle name="AeE­_Sheet1_유통업체현황 3" xfId="2270" xr:uid="{00000000-0005-0000-0000-00005A040000}"/>
    <cellStyle name="ÅëÈ­_Sheet1_유통업체현황 3" xfId="2271" xr:uid="{00000000-0005-0000-0000-00005B040000}"/>
    <cellStyle name="AeE­_Sheet1_유통업체현황 4" xfId="2509" xr:uid="{00000000-0005-0000-0000-00005C040000}"/>
    <cellStyle name="ÅëÈ­_Sheet1_유통업체현황 4" xfId="2510" xr:uid="{00000000-0005-0000-0000-00005D040000}"/>
    <cellStyle name="AeE­_Sheet1_유통업체현황 5" xfId="2737" xr:uid="{00000000-0005-0000-0000-00005E040000}"/>
    <cellStyle name="ÅëÈ­_Sheet1_유통업체현황 5" xfId="2738" xr:uid="{00000000-0005-0000-0000-00005F040000}"/>
    <cellStyle name="AeE­_Sheet1_토지정보과(제출)," xfId="577" xr:uid="{00000000-0005-0000-0000-000060040000}"/>
    <cellStyle name="ÅëÈ­_Sheet1_토지정보과(제출)," xfId="578" xr:uid="{00000000-0005-0000-0000-000061040000}"/>
    <cellStyle name="AeE­_Sheet1_평택시" xfId="579" xr:uid="{00000000-0005-0000-0000-000062040000}"/>
    <cellStyle name="ÅëÈ­_Sheet1_평택시" xfId="580" xr:uid="{00000000-0005-0000-0000-000063040000}"/>
    <cellStyle name="AÞ¸¶ [0]_0809ºn±³ " xfId="749" xr:uid="{00000000-0005-0000-0000-000064040000}"/>
    <cellStyle name="ÄÞ¸¶ [0]_¼ÕÀÍ¿¹»ê" xfId="89" xr:uid="{00000000-0005-0000-0000-000065040000}"/>
    <cellStyle name="AÞ¸¶ [0]_¼OAI¿¹≫e" xfId="90" xr:uid="{00000000-0005-0000-0000-000066040000}"/>
    <cellStyle name="ÄÞ¸¶ [0]_ÀÎ°Çºñ,¿ÜÁÖºñ" xfId="91" xr:uid="{00000000-0005-0000-0000-000067040000}"/>
    <cellStyle name="AÞ¸¶ [0]_AI°Cºn,μμ±Þºn" xfId="92" xr:uid="{00000000-0005-0000-0000-000068040000}"/>
    <cellStyle name="ÄÞ¸¶ [0]_laroux" xfId="93" xr:uid="{00000000-0005-0000-0000-000069040000}"/>
    <cellStyle name="AÞ¸¶ [0]_laroux_1" xfId="94" xr:uid="{00000000-0005-0000-0000-00006A040000}"/>
    <cellStyle name="ÄÞ¸¶ [0]_laroux_1" xfId="95" xr:uid="{00000000-0005-0000-0000-00006B040000}"/>
    <cellStyle name="AÞ¸¶ [0]_laroux_1 2" xfId="1974" xr:uid="{00000000-0005-0000-0000-00006C040000}"/>
    <cellStyle name="ÄÞ¸¶ [0]_laroux_1 2" xfId="1975" xr:uid="{00000000-0005-0000-0000-00006D040000}"/>
    <cellStyle name="AÞ¸¶ [0]_laroux_1 3" xfId="2277" xr:uid="{00000000-0005-0000-0000-00006E040000}"/>
    <cellStyle name="ÄÞ¸¶ [0]_laroux_1 3" xfId="2278" xr:uid="{00000000-0005-0000-0000-00006F040000}"/>
    <cellStyle name="AÞ¸¶ [0]_laroux_1 4" xfId="2516" xr:uid="{00000000-0005-0000-0000-000070040000}"/>
    <cellStyle name="ÄÞ¸¶ [0]_laroux_1 4" xfId="2517" xr:uid="{00000000-0005-0000-0000-000071040000}"/>
    <cellStyle name="AÞ¸¶ [0]_laroux_1 5" xfId="2739" xr:uid="{00000000-0005-0000-0000-000072040000}"/>
    <cellStyle name="ÄÞ¸¶ [0]_laroux_1 5" xfId="2740" xr:uid="{00000000-0005-0000-0000-000073040000}"/>
    <cellStyle name="AÞ¸¶ [0]_Sheet1" xfId="96" xr:uid="{00000000-0005-0000-0000-000074040000}"/>
    <cellStyle name="ÄÞ¸¶ [0]_Sheet1" xfId="97" xr:uid="{00000000-0005-0000-0000-000075040000}"/>
    <cellStyle name="AÞ¸¶ [0]_Sheet1 2" xfId="1976" xr:uid="{00000000-0005-0000-0000-000076040000}"/>
    <cellStyle name="ÄÞ¸¶ [0]_Sheet1 2" xfId="1977" xr:uid="{00000000-0005-0000-0000-000077040000}"/>
    <cellStyle name="AÞ¸¶ [0]_Sheet1 3" xfId="2279" xr:uid="{00000000-0005-0000-0000-000078040000}"/>
    <cellStyle name="ÄÞ¸¶ [0]_Sheet1 3" xfId="2280" xr:uid="{00000000-0005-0000-0000-000079040000}"/>
    <cellStyle name="AÞ¸¶ [0]_Sheet1 4" xfId="2518" xr:uid="{00000000-0005-0000-0000-00007A040000}"/>
    <cellStyle name="ÄÞ¸¶ [0]_Sheet1 4" xfId="2519" xr:uid="{00000000-0005-0000-0000-00007B040000}"/>
    <cellStyle name="AÞ¸¶ [0]_Sheet1 5" xfId="2741" xr:uid="{00000000-0005-0000-0000-00007C040000}"/>
    <cellStyle name="ÄÞ¸¶ [0]_Sheet1 5" xfId="2742" xr:uid="{00000000-0005-0000-0000-00007D040000}"/>
    <cellStyle name="AÞ¸¶ [0]_Sheet1_45-09 유통 금융 보험 및 기타서비스(97-109)" xfId="98" xr:uid="{00000000-0005-0000-0000-00007E040000}"/>
    <cellStyle name="ÄÞ¸¶ [0]_Sheet1_45-09 유통 금융 보험 및 기타서비스(97-109)" xfId="99" xr:uid="{00000000-0005-0000-0000-00007F040000}"/>
    <cellStyle name="AÞ¸¶ [0]_Sheet1_45-09 유통 금융 보험 및 기타서비스(97-109) 2" xfId="1978" xr:uid="{00000000-0005-0000-0000-000080040000}"/>
    <cellStyle name="ÄÞ¸¶ [0]_Sheet1_45-09 유통 금융 보험 및 기타서비스(97-109) 2" xfId="1979" xr:uid="{00000000-0005-0000-0000-000081040000}"/>
    <cellStyle name="AÞ¸¶ [0]_Sheet1_45-09 유통 금융 보험 및 기타서비스(97-109) 3" xfId="2281" xr:uid="{00000000-0005-0000-0000-000082040000}"/>
    <cellStyle name="ÄÞ¸¶ [0]_Sheet1_45-09 유통 금융 보험 및 기타서비스(97-109) 3" xfId="2282" xr:uid="{00000000-0005-0000-0000-000083040000}"/>
    <cellStyle name="AÞ¸¶ [0]_Sheet1_45-09 유통 금융 보험 및 기타서비스(97-109) 4" xfId="2520" xr:uid="{00000000-0005-0000-0000-000084040000}"/>
    <cellStyle name="ÄÞ¸¶ [0]_Sheet1_45-09 유통 금융 보험 및 기타서비스(97-109) 4" xfId="2521" xr:uid="{00000000-0005-0000-0000-000085040000}"/>
    <cellStyle name="AÞ¸¶ [0]_Sheet1_45-09 유통 금융 보험 및 기타서비스(97-109) 5" xfId="2743" xr:uid="{00000000-0005-0000-0000-000086040000}"/>
    <cellStyle name="ÄÞ¸¶ [0]_Sheet1_45-09 유통 금융 보험 및 기타서비스(97-109) 5" xfId="2744" xr:uid="{00000000-0005-0000-0000-000087040000}"/>
    <cellStyle name="AÞ¸¶ [0]_Sheet1_46-06 농림수산업" xfId="750" xr:uid="{00000000-0005-0000-0000-000088040000}"/>
    <cellStyle name="ÄÞ¸¶ [0]_Sheet1_46-06 농림수산업" xfId="751" xr:uid="{00000000-0005-0000-0000-000089040000}"/>
    <cellStyle name="AÞ¸¶ [0]_Sheet1_46-09 유통 금융 보험 및 기타서비스" xfId="284" xr:uid="{00000000-0005-0000-0000-00008A040000}"/>
    <cellStyle name="ÄÞ¸¶ [0]_Sheet1_46-09 유통 금융 보험 및 기타서비스" xfId="285" xr:uid="{00000000-0005-0000-0000-00008B040000}"/>
    <cellStyle name="AÞ¸¶ [0]_Sheet1_46-09 유통 금융 보험 및 기타서비스 2" xfId="1980" xr:uid="{00000000-0005-0000-0000-00008C040000}"/>
    <cellStyle name="ÄÞ¸¶ [0]_Sheet1_46-09 유통 금융 보험 및 기타서비스 2" xfId="1981" xr:uid="{00000000-0005-0000-0000-00008D040000}"/>
    <cellStyle name="AÞ¸¶ [0]_Sheet1_46-09 유통 금융 보험 및 기타서비스 3" xfId="2283" xr:uid="{00000000-0005-0000-0000-00008E040000}"/>
    <cellStyle name="ÄÞ¸¶ [0]_Sheet1_46-09 유통 금융 보험 및 기타서비스 3" xfId="2284" xr:uid="{00000000-0005-0000-0000-00008F040000}"/>
    <cellStyle name="AÞ¸¶ [0]_Sheet1_46-09 유통 금융 보험 및 기타서비스 4" xfId="2522" xr:uid="{00000000-0005-0000-0000-000090040000}"/>
    <cellStyle name="ÄÞ¸¶ [0]_Sheet1_46-09 유통 금융 보험 및 기타서비스 4" xfId="2523" xr:uid="{00000000-0005-0000-0000-000091040000}"/>
    <cellStyle name="AÞ¸¶ [0]_Sheet1_46-09 유통 금융 보험 및 기타서비스 5" xfId="2745" xr:uid="{00000000-0005-0000-0000-000092040000}"/>
    <cellStyle name="ÄÞ¸¶ [0]_Sheet1_46-09 유통 금융 보험 및 기타서비스 5" xfId="2746" xr:uid="{00000000-0005-0000-0000-000093040000}"/>
    <cellStyle name="AÞ¸¶ [0]_Sheet1_46-11 교통 관광 및 정보통신" xfId="286" xr:uid="{00000000-0005-0000-0000-000094040000}"/>
    <cellStyle name="ÄÞ¸¶ [0]_Sheet1_46-11 교통 관광 및 정보통신" xfId="287" xr:uid="{00000000-0005-0000-0000-000095040000}"/>
    <cellStyle name="AÞ¸¶ [0]_Sheet1_46-11 교통 관광 및 정보통신 2" xfId="1982" xr:uid="{00000000-0005-0000-0000-000096040000}"/>
    <cellStyle name="ÄÞ¸¶ [0]_Sheet1_46-11 교통 관광 및 정보통신 2" xfId="1983" xr:uid="{00000000-0005-0000-0000-000097040000}"/>
    <cellStyle name="AÞ¸¶ [0]_Sheet1_46-11 교통 관광 및 정보통신 3" xfId="2285" xr:uid="{00000000-0005-0000-0000-000098040000}"/>
    <cellStyle name="ÄÞ¸¶ [0]_Sheet1_46-11 교통 관광 및 정보통신 3" xfId="2286" xr:uid="{00000000-0005-0000-0000-000099040000}"/>
    <cellStyle name="AÞ¸¶ [0]_Sheet1_46-11 교통 관광 및 정보통신 4" xfId="2524" xr:uid="{00000000-0005-0000-0000-00009A040000}"/>
    <cellStyle name="ÄÞ¸¶ [0]_Sheet1_46-11 교통 관광 및 정보통신 4" xfId="2525" xr:uid="{00000000-0005-0000-0000-00009B040000}"/>
    <cellStyle name="AÞ¸¶ [0]_Sheet1_46-11 교통 관광 및 정보통신 5" xfId="2747" xr:uid="{00000000-0005-0000-0000-00009C040000}"/>
    <cellStyle name="ÄÞ¸¶ [0]_Sheet1_46-11 교통 관광 및 정보통신 5" xfId="2748" xr:uid="{00000000-0005-0000-0000-00009D040000}"/>
    <cellStyle name="AÞ¸¶ [0]_Sheet1_48-06 농림수산업" xfId="581" xr:uid="{00000000-0005-0000-0000-00009E040000}"/>
    <cellStyle name="ÄÞ¸¶ [0]_Sheet1_48-06 농림수산업" xfId="582" xr:uid="{00000000-0005-0000-0000-00009F040000}"/>
    <cellStyle name="AÞ¸¶ [0]_Sheet1_48-09 유통 금융 보험 및 기타서비스" xfId="288" xr:uid="{00000000-0005-0000-0000-0000A0040000}"/>
    <cellStyle name="ÄÞ¸¶ [0]_Sheet1_48-09 유통 금융 보험 및 기타서비스" xfId="289" xr:uid="{00000000-0005-0000-0000-0000A1040000}"/>
    <cellStyle name="AÞ¸¶ [0]_Sheet1_48-09 유통 금융 보험 및 기타서비스 2" xfId="1984" xr:uid="{00000000-0005-0000-0000-0000A2040000}"/>
    <cellStyle name="ÄÞ¸¶ [0]_Sheet1_48-09 유통 금융 보험 및 기타서비스 2" xfId="1985" xr:uid="{00000000-0005-0000-0000-0000A3040000}"/>
    <cellStyle name="AÞ¸¶ [0]_Sheet1_48-09 유통 금융 보험 및 기타서비스 3" xfId="2287" xr:uid="{00000000-0005-0000-0000-0000A4040000}"/>
    <cellStyle name="ÄÞ¸¶ [0]_Sheet1_48-09 유통 금융 보험 및 기타서비스 3" xfId="2288" xr:uid="{00000000-0005-0000-0000-0000A5040000}"/>
    <cellStyle name="AÞ¸¶ [0]_Sheet1_48-09 유통 금융 보험 및 기타서비스 4" xfId="2526" xr:uid="{00000000-0005-0000-0000-0000A6040000}"/>
    <cellStyle name="ÄÞ¸¶ [0]_Sheet1_48-09 유통 금융 보험 및 기타서비스 4" xfId="2527" xr:uid="{00000000-0005-0000-0000-0000A7040000}"/>
    <cellStyle name="AÞ¸¶ [0]_Sheet1_48-09 유통 금융 보험 및 기타서비스 5" xfId="2749" xr:uid="{00000000-0005-0000-0000-0000A8040000}"/>
    <cellStyle name="ÄÞ¸¶ [0]_Sheet1_48-09 유통 금융 보험 및 기타서비스 5" xfId="2750" xr:uid="{00000000-0005-0000-0000-0000A9040000}"/>
    <cellStyle name="AÞ¸¶ [0]_Sheet1_48-10 주택 건설" xfId="583" xr:uid="{00000000-0005-0000-0000-0000AA040000}"/>
    <cellStyle name="ÄÞ¸¶ [0]_Sheet1_48-10 주택 건설" xfId="584" xr:uid="{00000000-0005-0000-0000-0000AB040000}"/>
    <cellStyle name="AÞ¸¶ [0]_Sheet1_48-11 교통 관광 및 정보통신" xfId="585" xr:uid="{00000000-0005-0000-0000-0000AC040000}"/>
    <cellStyle name="ÄÞ¸¶ [0]_Sheet1_48-11 교통 관광 및 정보통신" xfId="586" xr:uid="{00000000-0005-0000-0000-0000AD040000}"/>
    <cellStyle name="AÞ¸¶ [0]_Sheet1_48-12 보건 및 사회보장" xfId="587" xr:uid="{00000000-0005-0000-0000-0000AE040000}"/>
    <cellStyle name="ÄÞ¸¶ [0]_Sheet1_48-12 보건 및 사회보장" xfId="588" xr:uid="{00000000-0005-0000-0000-0000AF040000}"/>
    <cellStyle name="AÞ¸¶ [0]_Sheet1_48-13 환경" xfId="589" xr:uid="{00000000-0005-0000-0000-0000B0040000}"/>
    <cellStyle name="ÄÞ¸¶ [0]_Sheet1_48-13 환경" xfId="590" xr:uid="{00000000-0005-0000-0000-0000B1040000}"/>
    <cellStyle name="AÞ¸¶ [0]_Sheet1_48-14 교육 및 문화" xfId="591" xr:uid="{00000000-0005-0000-0000-0000B2040000}"/>
    <cellStyle name="ÄÞ¸¶ [0]_Sheet1_48-14 교육 및 문화" xfId="592" xr:uid="{00000000-0005-0000-0000-0000B3040000}"/>
    <cellStyle name="AÞ¸¶ [0]_Sheet1_48-17 공공행정 및 사법" xfId="290" xr:uid="{00000000-0005-0000-0000-0000B4040000}"/>
    <cellStyle name="ÄÞ¸¶ [0]_Sheet1_48-17 공공행정 및 사법" xfId="291" xr:uid="{00000000-0005-0000-0000-0000B5040000}"/>
    <cellStyle name="AÞ¸¶ [0]_Sheet1_48-17 공공행정 및 사법 2" xfId="1986" xr:uid="{00000000-0005-0000-0000-0000B6040000}"/>
    <cellStyle name="ÄÞ¸¶ [0]_Sheet1_48-17 공공행정 및 사법 2" xfId="1987" xr:uid="{00000000-0005-0000-0000-0000B7040000}"/>
    <cellStyle name="AÞ¸¶ [0]_Sheet1_48-17 공공행정 및 사법 3" xfId="2289" xr:uid="{00000000-0005-0000-0000-0000B8040000}"/>
    <cellStyle name="ÄÞ¸¶ [0]_Sheet1_48-17 공공행정 및 사법 3" xfId="2290" xr:uid="{00000000-0005-0000-0000-0000B9040000}"/>
    <cellStyle name="AÞ¸¶ [0]_Sheet1_48-17 공공행정 및 사법 4" xfId="2528" xr:uid="{00000000-0005-0000-0000-0000BA040000}"/>
    <cellStyle name="ÄÞ¸¶ [0]_Sheet1_48-17 공공행정 및 사법 4" xfId="2529" xr:uid="{00000000-0005-0000-0000-0000BB040000}"/>
    <cellStyle name="AÞ¸¶ [0]_Sheet1_48-17 공공행정 및 사법 5" xfId="2751" xr:uid="{00000000-0005-0000-0000-0000BC040000}"/>
    <cellStyle name="ÄÞ¸¶ [0]_Sheet1_48-17 공공행정 및 사법 5" xfId="2752" xr:uid="{00000000-0005-0000-0000-0000BD040000}"/>
    <cellStyle name="AÞ¸¶ [0]_Sheet1_48-17 공공행정및사법(완)" xfId="752" xr:uid="{00000000-0005-0000-0000-0000BE040000}"/>
    <cellStyle name="ÄÞ¸¶ [0]_Sheet1_48-17 공공행정및사법(완)" xfId="753" xr:uid="{00000000-0005-0000-0000-0000BF040000}"/>
    <cellStyle name="AÞ¸¶ [0]_Sheet1_99 재가노인복지시설" xfId="292" xr:uid="{00000000-0005-0000-0000-0000C0040000}"/>
    <cellStyle name="ÄÞ¸¶ [0]_Sheet1_99 재가노인복지시설" xfId="293" xr:uid="{00000000-0005-0000-0000-0000C1040000}"/>
    <cellStyle name="AÞ¸¶ [0]_Sheet1_99 재가노인복지시설 2" xfId="1988" xr:uid="{00000000-0005-0000-0000-0000C2040000}"/>
    <cellStyle name="ÄÞ¸¶ [0]_Sheet1_99 재가노인복지시설 2" xfId="1989" xr:uid="{00000000-0005-0000-0000-0000C3040000}"/>
    <cellStyle name="AÞ¸¶ [0]_Sheet1_99 재가노인복지시설 3" xfId="2291" xr:uid="{00000000-0005-0000-0000-0000C4040000}"/>
    <cellStyle name="ÄÞ¸¶ [0]_Sheet1_99 재가노인복지시설 3" xfId="2292" xr:uid="{00000000-0005-0000-0000-0000C5040000}"/>
    <cellStyle name="AÞ¸¶ [0]_Sheet1_99 재가노인복지시설 4" xfId="2530" xr:uid="{00000000-0005-0000-0000-0000C6040000}"/>
    <cellStyle name="ÄÞ¸¶ [0]_Sheet1_99 재가노인복지시설 4" xfId="2531" xr:uid="{00000000-0005-0000-0000-0000C7040000}"/>
    <cellStyle name="AÞ¸¶ [0]_Sheet1_99 재가노인복지시설 5" xfId="2753" xr:uid="{00000000-0005-0000-0000-0000C8040000}"/>
    <cellStyle name="ÄÞ¸¶ [0]_Sheet1_99 재가노인복지시설 5" xfId="2754" xr:uid="{00000000-0005-0000-0000-0000C9040000}"/>
    <cellStyle name="AÞ¸¶ [0]_Sheet1_99 친환경농산물 인증현황" xfId="100" xr:uid="{00000000-0005-0000-0000-0000CA040000}"/>
    <cellStyle name="ÄÞ¸¶ [0]_Sheet1_99 친환경농산물 인증현황" xfId="101" xr:uid="{00000000-0005-0000-0000-0000CB040000}"/>
    <cellStyle name="AÞ¸¶ [0]_Sheet1_99 친환경농산물 인증현황 2" xfId="1990" xr:uid="{00000000-0005-0000-0000-0000CC040000}"/>
    <cellStyle name="ÄÞ¸¶ [0]_Sheet1_99 친환경농산물 인증현황 2" xfId="1991" xr:uid="{00000000-0005-0000-0000-0000CD040000}"/>
    <cellStyle name="AÞ¸¶ [0]_Sheet1_99 친환경농산물 인증현황 3" xfId="2293" xr:uid="{00000000-0005-0000-0000-0000CE040000}"/>
    <cellStyle name="ÄÞ¸¶ [0]_Sheet1_99 친환경농산물 인증현황 3" xfId="2294" xr:uid="{00000000-0005-0000-0000-0000CF040000}"/>
    <cellStyle name="AÞ¸¶ [0]_Sheet1_99 친환경농산물 인증현황 4" xfId="2532" xr:uid="{00000000-0005-0000-0000-0000D0040000}"/>
    <cellStyle name="ÄÞ¸¶ [0]_Sheet1_99 친환경농산물 인증현황 4" xfId="2533" xr:uid="{00000000-0005-0000-0000-0000D1040000}"/>
    <cellStyle name="AÞ¸¶ [0]_Sheet1_99 친환경농산물 인증현황 5" xfId="2755" xr:uid="{00000000-0005-0000-0000-0000D2040000}"/>
    <cellStyle name="ÄÞ¸¶ [0]_Sheet1_99 친환경농산물 인증현황 5" xfId="2756" xr:uid="{00000000-0005-0000-0000-0000D3040000}"/>
    <cellStyle name="AÞ¸¶ [0]_Sheet1_보건위생정책과" xfId="593" xr:uid="{00000000-0005-0000-0000-0000D4040000}"/>
    <cellStyle name="ÄÞ¸¶ [0]_Sheet1_보건위생정책과" xfId="594" xr:uid="{00000000-0005-0000-0000-0000D5040000}"/>
    <cellStyle name="AÞ¸¶ [0]_Sheet1_시군구" xfId="595" xr:uid="{00000000-0005-0000-0000-0000D6040000}"/>
    <cellStyle name="ÄÞ¸¶ [0]_Sheet1_시군구" xfId="596" xr:uid="{00000000-0005-0000-0000-0000D7040000}"/>
    <cellStyle name="AÞ¸¶ [0]_Sheet1_안산시" xfId="597" xr:uid="{00000000-0005-0000-0000-0000D8040000}"/>
    <cellStyle name="ÄÞ¸¶ [0]_Sheet1_안산시" xfId="598" xr:uid="{00000000-0005-0000-0000-0000D9040000}"/>
    <cellStyle name="AÞ¸¶ [0]_Sheet1_유통업체현황" xfId="294" xr:uid="{00000000-0005-0000-0000-0000DA040000}"/>
    <cellStyle name="ÄÞ¸¶ [0]_Sheet1_유통업체현황" xfId="295" xr:uid="{00000000-0005-0000-0000-0000DB040000}"/>
    <cellStyle name="AÞ¸¶ [0]_Sheet1_유통업체현황 2" xfId="1992" xr:uid="{00000000-0005-0000-0000-0000DC040000}"/>
    <cellStyle name="ÄÞ¸¶ [0]_Sheet1_유통업체현황 2" xfId="1993" xr:uid="{00000000-0005-0000-0000-0000DD040000}"/>
    <cellStyle name="AÞ¸¶ [0]_Sheet1_유통업체현황 3" xfId="2295" xr:uid="{00000000-0005-0000-0000-0000DE040000}"/>
    <cellStyle name="ÄÞ¸¶ [0]_Sheet1_유통업체현황 3" xfId="2296" xr:uid="{00000000-0005-0000-0000-0000DF040000}"/>
    <cellStyle name="AÞ¸¶ [0]_Sheet1_유통업체현황 4" xfId="2534" xr:uid="{00000000-0005-0000-0000-0000E0040000}"/>
    <cellStyle name="ÄÞ¸¶ [0]_Sheet1_유통업체현황 4" xfId="2535" xr:uid="{00000000-0005-0000-0000-0000E1040000}"/>
    <cellStyle name="AÞ¸¶ [0]_Sheet1_유통업체현황 5" xfId="2757" xr:uid="{00000000-0005-0000-0000-0000E2040000}"/>
    <cellStyle name="ÄÞ¸¶ [0]_Sheet1_유통업체현황 5" xfId="2758" xr:uid="{00000000-0005-0000-0000-0000E3040000}"/>
    <cellStyle name="AÞ¸¶ [0]_Sheet1_토지정보과(제출)," xfId="599" xr:uid="{00000000-0005-0000-0000-0000E4040000}"/>
    <cellStyle name="ÄÞ¸¶ [0]_Sheet1_토지정보과(제출)," xfId="600" xr:uid="{00000000-0005-0000-0000-0000E5040000}"/>
    <cellStyle name="AÞ¸¶ [0]_Sheet1_평택시" xfId="601" xr:uid="{00000000-0005-0000-0000-0000E6040000}"/>
    <cellStyle name="ÄÞ¸¶ [0]_Sheet1_평택시" xfId="602" xr:uid="{00000000-0005-0000-0000-0000E7040000}"/>
    <cellStyle name="AÞ¸¶_0809ºn±³ " xfId="754" xr:uid="{00000000-0005-0000-0000-0000E8040000}"/>
    <cellStyle name="ÄÞ¸¶_¼ÕÀÍ¿¹»ê" xfId="102" xr:uid="{00000000-0005-0000-0000-0000E9040000}"/>
    <cellStyle name="AÞ¸¶_¼OAI¿¹≫e" xfId="103" xr:uid="{00000000-0005-0000-0000-0000EA040000}"/>
    <cellStyle name="ÄÞ¸¶_ÀÎ°Çºñ,¿ÜÁÖºñ" xfId="104" xr:uid="{00000000-0005-0000-0000-0000EB040000}"/>
    <cellStyle name="AÞ¸¶_AI°Cºn,μμ±Þºn" xfId="105" xr:uid="{00000000-0005-0000-0000-0000EC040000}"/>
    <cellStyle name="ÄÞ¸¶_laroux" xfId="106" xr:uid="{00000000-0005-0000-0000-0000ED040000}"/>
    <cellStyle name="AÞ¸¶_laroux_1" xfId="107" xr:uid="{00000000-0005-0000-0000-0000EE040000}"/>
    <cellStyle name="ÄÞ¸¶_laroux_1" xfId="108" xr:uid="{00000000-0005-0000-0000-0000EF040000}"/>
    <cellStyle name="AÞ¸¶_laroux_1 2" xfId="1994" xr:uid="{00000000-0005-0000-0000-0000F0040000}"/>
    <cellStyle name="ÄÞ¸¶_laroux_1 2" xfId="1995" xr:uid="{00000000-0005-0000-0000-0000F1040000}"/>
    <cellStyle name="AÞ¸¶_laroux_1 3" xfId="2302" xr:uid="{00000000-0005-0000-0000-0000F2040000}"/>
    <cellStyle name="ÄÞ¸¶_laroux_1 3" xfId="2303" xr:uid="{00000000-0005-0000-0000-0000F3040000}"/>
    <cellStyle name="AÞ¸¶_laroux_1 4" xfId="2541" xr:uid="{00000000-0005-0000-0000-0000F4040000}"/>
    <cellStyle name="ÄÞ¸¶_laroux_1 4" xfId="2542" xr:uid="{00000000-0005-0000-0000-0000F5040000}"/>
    <cellStyle name="AÞ¸¶_laroux_1 5" xfId="2759" xr:uid="{00000000-0005-0000-0000-0000F6040000}"/>
    <cellStyle name="ÄÞ¸¶_laroux_1 5" xfId="2760" xr:uid="{00000000-0005-0000-0000-0000F7040000}"/>
    <cellStyle name="AÞ¸¶_Sheet1" xfId="109" xr:uid="{00000000-0005-0000-0000-0000F8040000}"/>
    <cellStyle name="ÄÞ¸¶_Sheet1" xfId="110" xr:uid="{00000000-0005-0000-0000-0000F9040000}"/>
    <cellStyle name="AÞ¸¶_Sheet1 2" xfId="1996" xr:uid="{00000000-0005-0000-0000-0000FA040000}"/>
    <cellStyle name="ÄÞ¸¶_Sheet1 2" xfId="1997" xr:uid="{00000000-0005-0000-0000-0000FB040000}"/>
    <cellStyle name="AÞ¸¶_Sheet1 3" xfId="2304" xr:uid="{00000000-0005-0000-0000-0000FC040000}"/>
    <cellStyle name="ÄÞ¸¶_Sheet1 3" xfId="2305" xr:uid="{00000000-0005-0000-0000-0000FD040000}"/>
    <cellStyle name="AÞ¸¶_Sheet1 4" xfId="2543" xr:uid="{00000000-0005-0000-0000-0000FE040000}"/>
    <cellStyle name="ÄÞ¸¶_Sheet1 4" xfId="2544" xr:uid="{00000000-0005-0000-0000-0000FF040000}"/>
    <cellStyle name="AÞ¸¶_Sheet1 5" xfId="2761" xr:uid="{00000000-0005-0000-0000-000000050000}"/>
    <cellStyle name="ÄÞ¸¶_Sheet1 5" xfId="2762" xr:uid="{00000000-0005-0000-0000-000001050000}"/>
    <cellStyle name="AÞ¸¶_Sheet1_41-06농림16" xfId="111" xr:uid="{00000000-0005-0000-0000-000002050000}"/>
    <cellStyle name="ÄÞ¸¶_Sheet1_41-06농림16" xfId="112" xr:uid="{00000000-0005-0000-0000-000003050000}"/>
    <cellStyle name="AÞ¸¶_Sheet1_41-06농림16 2" xfId="1998" xr:uid="{00000000-0005-0000-0000-000004050000}"/>
    <cellStyle name="ÄÞ¸¶_Sheet1_41-06농림16 2" xfId="1999" xr:uid="{00000000-0005-0000-0000-000005050000}"/>
    <cellStyle name="AÞ¸¶_Sheet1_41-06농림16 3" xfId="2306" xr:uid="{00000000-0005-0000-0000-000006050000}"/>
    <cellStyle name="ÄÞ¸¶_Sheet1_41-06농림16 3" xfId="2307" xr:uid="{00000000-0005-0000-0000-000007050000}"/>
    <cellStyle name="AÞ¸¶_Sheet1_41-06농림16 4" xfId="2545" xr:uid="{00000000-0005-0000-0000-000008050000}"/>
    <cellStyle name="ÄÞ¸¶_Sheet1_41-06농림16 4" xfId="2546" xr:uid="{00000000-0005-0000-0000-000009050000}"/>
    <cellStyle name="AÞ¸¶_Sheet1_41-06농림16 5" xfId="2763" xr:uid="{00000000-0005-0000-0000-00000A050000}"/>
    <cellStyle name="ÄÞ¸¶_Sheet1_41-06농림16 5" xfId="2764" xr:uid="{00000000-0005-0000-0000-00000B050000}"/>
    <cellStyle name="AÞ¸¶_Sheet1_41-06농림16_45-09 유통 금융 보험 및 기타서비스(97-109)" xfId="113" xr:uid="{00000000-0005-0000-0000-00000C050000}"/>
    <cellStyle name="ÄÞ¸¶_Sheet1_41-06농림16_45-09 유통 금융 보험 및 기타서비스(97-109)" xfId="114" xr:uid="{00000000-0005-0000-0000-00000D050000}"/>
    <cellStyle name="AÞ¸¶_Sheet1_41-06농림16_45-09 유통 금융 보험 및 기타서비스(97-109) 2" xfId="2000" xr:uid="{00000000-0005-0000-0000-00000E050000}"/>
    <cellStyle name="ÄÞ¸¶_Sheet1_41-06농림16_45-09 유통 금융 보험 및 기타서비스(97-109) 2" xfId="2001" xr:uid="{00000000-0005-0000-0000-00000F050000}"/>
    <cellStyle name="AÞ¸¶_Sheet1_41-06농림16_45-09 유통 금융 보험 및 기타서비스(97-109) 3" xfId="2308" xr:uid="{00000000-0005-0000-0000-000010050000}"/>
    <cellStyle name="ÄÞ¸¶_Sheet1_41-06농림16_45-09 유통 금융 보험 및 기타서비스(97-109) 3" xfId="2309" xr:uid="{00000000-0005-0000-0000-000011050000}"/>
    <cellStyle name="AÞ¸¶_Sheet1_41-06농림16_45-09 유통 금융 보험 및 기타서비스(97-109) 4" xfId="2547" xr:uid="{00000000-0005-0000-0000-000012050000}"/>
    <cellStyle name="ÄÞ¸¶_Sheet1_41-06농림16_45-09 유통 금융 보험 및 기타서비스(97-109) 4" xfId="2548" xr:uid="{00000000-0005-0000-0000-000013050000}"/>
    <cellStyle name="AÞ¸¶_Sheet1_41-06농림16_45-09 유통 금융 보험 및 기타서비스(97-109) 5" xfId="2765" xr:uid="{00000000-0005-0000-0000-000014050000}"/>
    <cellStyle name="ÄÞ¸¶_Sheet1_41-06농림16_45-09 유통 금융 보험 및 기타서비스(97-109) 5" xfId="2766" xr:uid="{00000000-0005-0000-0000-000015050000}"/>
    <cellStyle name="AÞ¸¶_Sheet1_41-06농림16_46-06 농림수산업" xfId="755" xr:uid="{00000000-0005-0000-0000-000016050000}"/>
    <cellStyle name="ÄÞ¸¶_Sheet1_41-06농림16_46-06 농림수산업" xfId="756" xr:uid="{00000000-0005-0000-0000-000017050000}"/>
    <cellStyle name="AÞ¸¶_Sheet1_41-06농림16_46-09 유통 금융 보험 및 기타서비스" xfId="296" xr:uid="{00000000-0005-0000-0000-000018050000}"/>
    <cellStyle name="ÄÞ¸¶_Sheet1_41-06농림16_46-09 유통 금융 보험 및 기타서비스" xfId="297" xr:uid="{00000000-0005-0000-0000-000019050000}"/>
    <cellStyle name="AÞ¸¶_Sheet1_41-06농림16_46-09 유통 금융 보험 및 기타서비스 2" xfId="2002" xr:uid="{00000000-0005-0000-0000-00001A050000}"/>
    <cellStyle name="ÄÞ¸¶_Sheet1_41-06농림16_46-09 유통 금융 보험 및 기타서비스 2" xfId="2003" xr:uid="{00000000-0005-0000-0000-00001B050000}"/>
    <cellStyle name="AÞ¸¶_Sheet1_41-06농림16_46-09 유통 금융 보험 및 기타서비스 3" xfId="2310" xr:uid="{00000000-0005-0000-0000-00001C050000}"/>
    <cellStyle name="ÄÞ¸¶_Sheet1_41-06농림16_46-09 유통 금융 보험 및 기타서비스 3" xfId="2311" xr:uid="{00000000-0005-0000-0000-00001D050000}"/>
    <cellStyle name="AÞ¸¶_Sheet1_41-06농림16_46-09 유통 금융 보험 및 기타서비스 4" xfId="2549" xr:uid="{00000000-0005-0000-0000-00001E050000}"/>
    <cellStyle name="ÄÞ¸¶_Sheet1_41-06농림16_46-09 유통 금융 보험 및 기타서비스 4" xfId="2550" xr:uid="{00000000-0005-0000-0000-00001F050000}"/>
    <cellStyle name="AÞ¸¶_Sheet1_41-06농림16_46-09 유통 금융 보험 및 기타서비스 5" xfId="2767" xr:uid="{00000000-0005-0000-0000-000020050000}"/>
    <cellStyle name="ÄÞ¸¶_Sheet1_41-06농림16_46-09 유통 금융 보험 및 기타서비스 5" xfId="2768" xr:uid="{00000000-0005-0000-0000-000021050000}"/>
    <cellStyle name="AÞ¸¶_Sheet1_41-06농림16_46-11 교통 관광 및 정보통신" xfId="298" xr:uid="{00000000-0005-0000-0000-000022050000}"/>
    <cellStyle name="ÄÞ¸¶_Sheet1_41-06농림16_46-11 교통 관광 및 정보통신" xfId="299" xr:uid="{00000000-0005-0000-0000-000023050000}"/>
    <cellStyle name="AÞ¸¶_Sheet1_41-06농림16_46-11 교통 관광 및 정보통신 2" xfId="2004" xr:uid="{00000000-0005-0000-0000-000024050000}"/>
    <cellStyle name="ÄÞ¸¶_Sheet1_41-06농림16_46-11 교통 관광 및 정보통신 2" xfId="2005" xr:uid="{00000000-0005-0000-0000-000025050000}"/>
    <cellStyle name="AÞ¸¶_Sheet1_41-06농림16_46-11 교통 관광 및 정보통신 3" xfId="2312" xr:uid="{00000000-0005-0000-0000-000026050000}"/>
    <cellStyle name="ÄÞ¸¶_Sheet1_41-06농림16_46-11 교통 관광 및 정보통신 3" xfId="2313" xr:uid="{00000000-0005-0000-0000-000027050000}"/>
    <cellStyle name="AÞ¸¶_Sheet1_41-06농림16_46-11 교통 관광 및 정보통신 4" xfId="2551" xr:uid="{00000000-0005-0000-0000-000028050000}"/>
    <cellStyle name="ÄÞ¸¶_Sheet1_41-06농림16_46-11 교통 관광 및 정보통신 4" xfId="2552" xr:uid="{00000000-0005-0000-0000-000029050000}"/>
    <cellStyle name="AÞ¸¶_Sheet1_41-06농림16_46-11 교통 관광 및 정보통신 5" xfId="2769" xr:uid="{00000000-0005-0000-0000-00002A050000}"/>
    <cellStyle name="ÄÞ¸¶_Sheet1_41-06농림16_46-11 교통 관광 및 정보통신 5" xfId="2770" xr:uid="{00000000-0005-0000-0000-00002B050000}"/>
    <cellStyle name="AÞ¸¶_Sheet1_41-06농림16_48-06 농림수산업" xfId="603" xr:uid="{00000000-0005-0000-0000-00002C050000}"/>
    <cellStyle name="ÄÞ¸¶_Sheet1_41-06농림16_48-06 농림수산업" xfId="604" xr:uid="{00000000-0005-0000-0000-00002D050000}"/>
    <cellStyle name="AÞ¸¶_Sheet1_41-06농림16_48-09 유통 금융 보험 및 기타서비스" xfId="300" xr:uid="{00000000-0005-0000-0000-00002E050000}"/>
    <cellStyle name="ÄÞ¸¶_Sheet1_41-06농림16_48-09 유통 금융 보험 및 기타서비스" xfId="301" xr:uid="{00000000-0005-0000-0000-00002F050000}"/>
    <cellStyle name="AÞ¸¶_Sheet1_41-06농림16_48-09 유통 금융 보험 및 기타서비스 2" xfId="2006" xr:uid="{00000000-0005-0000-0000-000030050000}"/>
    <cellStyle name="ÄÞ¸¶_Sheet1_41-06농림16_48-09 유통 금융 보험 및 기타서비스 2" xfId="2007" xr:uid="{00000000-0005-0000-0000-000031050000}"/>
    <cellStyle name="AÞ¸¶_Sheet1_41-06농림16_48-09 유통 금융 보험 및 기타서비스 3" xfId="2314" xr:uid="{00000000-0005-0000-0000-000032050000}"/>
    <cellStyle name="ÄÞ¸¶_Sheet1_41-06농림16_48-09 유통 금융 보험 및 기타서비스 3" xfId="2315" xr:uid="{00000000-0005-0000-0000-000033050000}"/>
    <cellStyle name="AÞ¸¶_Sheet1_41-06농림16_48-09 유통 금융 보험 및 기타서비스 4" xfId="2553" xr:uid="{00000000-0005-0000-0000-000034050000}"/>
    <cellStyle name="ÄÞ¸¶_Sheet1_41-06농림16_48-09 유통 금융 보험 및 기타서비스 4" xfId="2554" xr:uid="{00000000-0005-0000-0000-000035050000}"/>
    <cellStyle name="AÞ¸¶_Sheet1_41-06농림16_48-09 유통 금융 보험 및 기타서비스 5" xfId="2771" xr:uid="{00000000-0005-0000-0000-000036050000}"/>
    <cellStyle name="ÄÞ¸¶_Sheet1_41-06농림16_48-09 유통 금융 보험 및 기타서비스 5" xfId="2772" xr:uid="{00000000-0005-0000-0000-000037050000}"/>
    <cellStyle name="AÞ¸¶_Sheet1_41-06농림16_48-10 주택 건설" xfId="605" xr:uid="{00000000-0005-0000-0000-000038050000}"/>
    <cellStyle name="ÄÞ¸¶_Sheet1_41-06농림16_48-10 주택 건설" xfId="606" xr:uid="{00000000-0005-0000-0000-000039050000}"/>
    <cellStyle name="AÞ¸¶_Sheet1_41-06농림16_48-11 교통 관광 및 정보통신" xfId="607" xr:uid="{00000000-0005-0000-0000-00003A050000}"/>
    <cellStyle name="ÄÞ¸¶_Sheet1_41-06농림16_48-11 교통 관광 및 정보통신" xfId="608" xr:uid="{00000000-0005-0000-0000-00003B050000}"/>
    <cellStyle name="AÞ¸¶_Sheet1_41-06농림16_48-12 보건 및 사회보장" xfId="609" xr:uid="{00000000-0005-0000-0000-00003C050000}"/>
    <cellStyle name="ÄÞ¸¶_Sheet1_41-06농림16_48-12 보건 및 사회보장" xfId="610" xr:uid="{00000000-0005-0000-0000-00003D050000}"/>
    <cellStyle name="AÞ¸¶_Sheet1_41-06농림16_48-13 환경" xfId="611" xr:uid="{00000000-0005-0000-0000-00003E050000}"/>
    <cellStyle name="ÄÞ¸¶_Sheet1_41-06농림16_48-13 환경" xfId="612" xr:uid="{00000000-0005-0000-0000-00003F050000}"/>
    <cellStyle name="AÞ¸¶_Sheet1_41-06농림16_48-14 교육 및 문화" xfId="613" xr:uid="{00000000-0005-0000-0000-000040050000}"/>
    <cellStyle name="ÄÞ¸¶_Sheet1_41-06농림16_48-14 교육 및 문화" xfId="614" xr:uid="{00000000-0005-0000-0000-000041050000}"/>
    <cellStyle name="AÞ¸¶_Sheet1_41-06농림16_48-17 공공행정 및 사법" xfId="302" xr:uid="{00000000-0005-0000-0000-000042050000}"/>
    <cellStyle name="ÄÞ¸¶_Sheet1_41-06농림16_48-17 공공행정 및 사법" xfId="303" xr:uid="{00000000-0005-0000-0000-000043050000}"/>
    <cellStyle name="AÞ¸¶_Sheet1_41-06농림16_48-17 공공행정 및 사법 2" xfId="2008" xr:uid="{00000000-0005-0000-0000-000044050000}"/>
    <cellStyle name="ÄÞ¸¶_Sheet1_41-06농림16_48-17 공공행정 및 사법 2" xfId="2009" xr:uid="{00000000-0005-0000-0000-000045050000}"/>
    <cellStyle name="AÞ¸¶_Sheet1_41-06농림16_48-17 공공행정 및 사법 3" xfId="2316" xr:uid="{00000000-0005-0000-0000-000046050000}"/>
    <cellStyle name="ÄÞ¸¶_Sheet1_41-06농림16_48-17 공공행정 및 사법 3" xfId="2317" xr:uid="{00000000-0005-0000-0000-000047050000}"/>
    <cellStyle name="AÞ¸¶_Sheet1_41-06농림16_48-17 공공행정 및 사법 4" xfId="2555" xr:uid="{00000000-0005-0000-0000-000048050000}"/>
    <cellStyle name="ÄÞ¸¶_Sheet1_41-06농림16_48-17 공공행정 및 사법 4" xfId="2556" xr:uid="{00000000-0005-0000-0000-000049050000}"/>
    <cellStyle name="AÞ¸¶_Sheet1_41-06농림16_48-17 공공행정 및 사법 5" xfId="2773" xr:uid="{00000000-0005-0000-0000-00004A050000}"/>
    <cellStyle name="ÄÞ¸¶_Sheet1_41-06농림16_48-17 공공행정 및 사법 5" xfId="2774" xr:uid="{00000000-0005-0000-0000-00004B050000}"/>
    <cellStyle name="AÞ¸¶_Sheet1_41-06농림16_48-17 공공행정및사법(완)" xfId="757" xr:uid="{00000000-0005-0000-0000-00004C050000}"/>
    <cellStyle name="ÄÞ¸¶_Sheet1_41-06농림16_48-17 공공행정및사법(완)" xfId="758" xr:uid="{00000000-0005-0000-0000-00004D050000}"/>
    <cellStyle name="AÞ¸¶_Sheet1_41-06농림16_99 재가노인복지시설" xfId="304" xr:uid="{00000000-0005-0000-0000-00004E050000}"/>
    <cellStyle name="ÄÞ¸¶_Sheet1_41-06농림16_99 재가노인복지시설" xfId="305" xr:uid="{00000000-0005-0000-0000-00004F050000}"/>
    <cellStyle name="AÞ¸¶_Sheet1_41-06농림16_99 재가노인복지시설 2" xfId="2010" xr:uid="{00000000-0005-0000-0000-000050050000}"/>
    <cellStyle name="ÄÞ¸¶_Sheet1_41-06농림16_99 재가노인복지시설 2" xfId="2011" xr:uid="{00000000-0005-0000-0000-000051050000}"/>
    <cellStyle name="AÞ¸¶_Sheet1_41-06농림16_99 재가노인복지시설 3" xfId="2318" xr:uid="{00000000-0005-0000-0000-000052050000}"/>
    <cellStyle name="ÄÞ¸¶_Sheet1_41-06농림16_99 재가노인복지시설 3" xfId="2319" xr:uid="{00000000-0005-0000-0000-000053050000}"/>
    <cellStyle name="AÞ¸¶_Sheet1_41-06농림16_99 재가노인복지시설 4" xfId="2557" xr:uid="{00000000-0005-0000-0000-000054050000}"/>
    <cellStyle name="ÄÞ¸¶_Sheet1_41-06농림16_99 재가노인복지시설 4" xfId="2558" xr:uid="{00000000-0005-0000-0000-000055050000}"/>
    <cellStyle name="AÞ¸¶_Sheet1_41-06농림16_99 재가노인복지시설 5" xfId="2775" xr:uid="{00000000-0005-0000-0000-000056050000}"/>
    <cellStyle name="ÄÞ¸¶_Sheet1_41-06농림16_99 재가노인복지시설 5" xfId="2776" xr:uid="{00000000-0005-0000-0000-000057050000}"/>
    <cellStyle name="AÞ¸¶_Sheet1_41-06농림16_99 친환경농산물 인증현황" xfId="115" xr:uid="{00000000-0005-0000-0000-000058050000}"/>
    <cellStyle name="ÄÞ¸¶_Sheet1_41-06농림16_99 친환경농산물 인증현황" xfId="116" xr:uid="{00000000-0005-0000-0000-000059050000}"/>
    <cellStyle name="AÞ¸¶_Sheet1_41-06농림16_99 친환경농산물 인증현황 2" xfId="2012" xr:uid="{00000000-0005-0000-0000-00005A050000}"/>
    <cellStyle name="ÄÞ¸¶_Sheet1_41-06농림16_99 친환경농산물 인증현황 2" xfId="2013" xr:uid="{00000000-0005-0000-0000-00005B050000}"/>
    <cellStyle name="AÞ¸¶_Sheet1_41-06농림16_99 친환경농산물 인증현황 3" xfId="2320" xr:uid="{00000000-0005-0000-0000-00005C050000}"/>
    <cellStyle name="ÄÞ¸¶_Sheet1_41-06농림16_99 친환경농산물 인증현황 3" xfId="2321" xr:uid="{00000000-0005-0000-0000-00005D050000}"/>
    <cellStyle name="AÞ¸¶_Sheet1_41-06농림16_99 친환경농산물 인증현황 4" xfId="2559" xr:uid="{00000000-0005-0000-0000-00005E050000}"/>
    <cellStyle name="ÄÞ¸¶_Sheet1_41-06농림16_99 친환경농산물 인증현황 4" xfId="2560" xr:uid="{00000000-0005-0000-0000-00005F050000}"/>
    <cellStyle name="AÞ¸¶_Sheet1_41-06농림16_99 친환경농산물 인증현황 5" xfId="2777" xr:uid="{00000000-0005-0000-0000-000060050000}"/>
    <cellStyle name="ÄÞ¸¶_Sheet1_41-06농림16_99 친환경농산물 인증현황 5" xfId="2778" xr:uid="{00000000-0005-0000-0000-000061050000}"/>
    <cellStyle name="AÞ¸¶_Sheet1_41-06농림16_보건위생정책과" xfId="615" xr:uid="{00000000-0005-0000-0000-000062050000}"/>
    <cellStyle name="ÄÞ¸¶_Sheet1_41-06농림16_보건위생정책과" xfId="616" xr:uid="{00000000-0005-0000-0000-000063050000}"/>
    <cellStyle name="AÞ¸¶_Sheet1_41-06농림16_시군구" xfId="617" xr:uid="{00000000-0005-0000-0000-000064050000}"/>
    <cellStyle name="ÄÞ¸¶_Sheet1_41-06농림16_시군구" xfId="618" xr:uid="{00000000-0005-0000-0000-000065050000}"/>
    <cellStyle name="AÞ¸¶_Sheet1_41-06농림16_안산시" xfId="619" xr:uid="{00000000-0005-0000-0000-000066050000}"/>
    <cellStyle name="ÄÞ¸¶_Sheet1_41-06농림16_안산시" xfId="620" xr:uid="{00000000-0005-0000-0000-000067050000}"/>
    <cellStyle name="AÞ¸¶_Sheet1_41-06농림16_유통업체현황" xfId="306" xr:uid="{00000000-0005-0000-0000-000068050000}"/>
    <cellStyle name="ÄÞ¸¶_Sheet1_41-06농림16_유통업체현황" xfId="307" xr:uid="{00000000-0005-0000-0000-000069050000}"/>
    <cellStyle name="AÞ¸¶_Sheet1_41-06농림16_유통업체현황 2" xfId="2014" xr:uid="{00000000-0005-0000-0000-00006A050000}"/>
    <cellStyle name="ÄÞ¸¶_Sheet1_41-06농림16_유통업체현황 2" xfId="2015" xr:uid="{00000000-0005-0000-0000-00006B050000}"/>
    <cellStyle name="AÞ¸¶_Sheet1_41-06농림16_유통업체현황 3" xfId="2322" xr:uid="{00000000-0005-0000-0000-00006C050000}"/>
    <cellStyle name="ÄÞ¸¶_Sheet1_41-06농림16_유통업체현황 3" xfId="2323" xr:uid="{00000000-0005-0000-0000-00006D050000}"/>
    <cellStyle name="AÞ¸¶_Sheet1_41-06농림16_유통업체현황 4" xfId="2561" xr:uid="{00000000-0005-0000-0000-00006E050000}"/>
    <cellStyle name="ÄÞ¸¶_Sheet1_41-06농림16_유통업체현황 4" xfId="2562" xr:uid="{00000000-0005-0000-0000-00006F050000}"/>
    <cellStyle name="AÞ¸¶_Sheet1_41-06농림16_유통업체현황 5" xfId="2779" xr:uid="{00000000-0005-0000-0000-000070050000}"/>
    <cellStyle name="ÄÞ¸¶_Sheet1_41-06농림16_유통업체현황 5" xfId="2780" xr:uid="{00000000-0005-0000-0000-000071050000}"/>
    <cellStyle name="AÞ¸¶_Sheet1_41-06농림16_토지정보과(제출)," xfId="621" xr:uid="{00000000-0005-0000-0000-000072050000}"/>
    <cellStyle name="ÄÞ¸¶_Sheet1_41-06농림16_토지정보과(제출)," xfId="622" xr:uid="{00000000-0005-0000-0000-000073050000}"/>
    <cellStyle name="AÞ¸¶_Sheet1_41-06농림16_평택시" xfId="623" xr:uid="{00000000-0005-0000-0000-000074050000}"/>
    <cellStyle name="ÄÞ¸¶_Sheet1_41-06농림16_평택시" xfId="624" xr:uid="{00000000-0005-0000-0000-000075050000}"/>
    <cellStyle name="AÞ¸¶_Sheet1_41-06농림41" xfId="117" xr:uid="{00000000-0005-0000-0000-000076050000}"/>
    <cellStyle name="ÄÞ¸¶_Sheet1_41-06농림41" xfId="118" xr:uid="{00000000-0005-0000-0000-000077050000}"/>
    <cellStyle name="AÞ¸¶_Sheet1_41-06농림41 2" xfId="2016" xr:uid="{00000000-0005-0000-0000-000078050000}"/>
    <cellStyle name="ÄÞ¸¶_Sheet1_41-06농림41 2" xfId="2017" xr:uid="{00000000-0005-0000-0000-000079050000}"/>
    <cellStyle name="AÞ¸¶_Sheet1_41-06농림41 3" xfId="2324" xr:uid="{00000000-0005-0000-0000-00007A050000}"/>
    <cellStyle name="ÄÞ¸¶_Sheet1_41-06농림41 3" xfId="2325" xr:uid="{00000000-0005-0000-0000-00007B050000}"/>
    <cellStyle name="AÞ¸¶_Sheet1_41-06농림41 4" xfId="2563" xr:uid="{00000000-0005-0000-0000-00007C050000}"/>
    <cellStyle name="ÄÞ¸¶_Sheet1_41-06농림41 4" xfId="2564" xr:uid="{00000000-0005-0000-0000-00007D050000}"/>
    <cellStyle name="AÞ¸¶_Sheet1_41-06농림41 5" xfId="2781" xr:uid="{00000000-0005-0000-0000-00007E050000}"/>
    <cellStyle name="ÄÞ¸¶_Sheet1_41-06농림41 5" xfId="2782" xr:uid="{00000000-0005-0000-0000-00007F050000}"/>
    <cellStyle name="AÞ¸¶_Sheet1_45-09 유통 금융 보험 및 기타서비스(97-109)" xfId="119" xr:uid="{00000000-0005-0000-0000-000080050000}"/>
    <cellStyle name="ÄÞ¸¶_Sheet1_45-09 유통 금융 보험 및 기타서비스(97-109)" xfId="120" xr:uid="{00000000-0005-0000-0000-000081050000}"/>
    <cellStyle name="AÞ¸¶_Sheet1_45-09 유통 금융 보험 및 기타서비스(97-109) 2" xfId="2018" xr:uid="{00000000-0005-0000-0000-000082050000}"/>
    <cellStyle name="ÄÞ¸¶_Sheet1_45-09 유통 금융 보험 및 기타서비스(97-109) 2" xfId="2019" xr:uid="{00000000-0005-0000-0000-000083050000}"/>
    <cellStyle name="AÞ¸¶_Sheet1_45-09 유통 금융 보험 및 기타서비스(97-109) 3" xfId="2326" xr:uid="{00000000-0005-0000-0000-000084050000}"/>
    <cellStyle name="ÄÞ¸¶_Sheet1_45-09 유통 금융 보험 및 기타서비스(97-109) 3" xfId="2327" xr:uid="{00000000-0005-0000-0000-000085050000}"/>
    <cellStyle name="AÞ¸¶_Sheet1_45-09 유통 금융 보험 및 기타서비스(97-109) 4" xfId="2565" xr:uid="{00000000-0005-0000-0000-000086050000}"/>
    <cellStyle name="ÄÞ¸¶_Sheet1_45-09 유통 금융 보험 및 기타서비스(97-109) 4" xfId="2566" xr:uid="{00000000-0005-0000-0000-000087050000}"/>
    <cellStyle name="AÞ¸¶_Sheet1_45-09 유통 금융 보험 및 기타서비스(97-109) 5" xfId="2783" xr:uid="{00000000-0005-0000-0000-000088050000}"/>
    <cellStyle name="ÄÞ¸¶_Sheet1_45-09 유통 금융 보험 및 기타서비스(97-109) 5" xfId="2784" xr:uid="{00000000-0005-0000-0000-000089050000}"/>
    <cellStyle name="AÞ¸¶_Sheet1_46-06 농림수산업" xfId="759" xr:uid="{00000000-0005-0000-0000-00008A050000}"/>
    <cellStyle name="ÄÞ¸¶_Sheet1_46-06 농림수산업" xfId="760" xr:uid="{00000000-0005-0000-0000-00008B050000}"/>
    <cellStyle name="AÞ¸¶_Sheet1_46-09 유통 금융 보험 및 기타서비스" xfId="308" xr:uid="{00000000-0005-0000-0000-00008C050000}"/>
    <cellStyle name="ÄÞ¸¶_Sheet1_46-09 유통 금융 보험 및 기타서비스" xfId="309" xr:uid="{00000000-0005-0000-0000-00008D050000}"/>
    <cellStyle name="AÞ¸¶_Sheet1_46-09 유통 금융 보험 및 기타서비스 2" xfId="2020" xr:uid="{00000000-0005-0000-0000-00008E050000}"/>
    <cellStyle name="ÄÞ¸¶_Sheet1_46-09 유통 금융 보험 및 기타서비스 2" xfId="2021" xr:uid="{00000000-0005-0000-0000-00008F050000}"/>
    <cellStyle name="AÞ¸¶_Sheet1_46-09 유통 금융 보험 및 기타서비스 3" xfId="2328" xr:uid="{00000000-0005-0000-0000-000090050000}"/>
    <cellStyle name="ÄÞ¸¶_Sheet1_46-09 유통 금융 보험 및 기타서비스 3" xfId="2329" xr:uid="{00000000-0005-0000-0000-000091050000}"/>
    <cellStyle name="AÞ¸¶_Sheet1_46-09 유통 금융 보험 및 기타서비스 4" xfId="2567" xr:uid="{00000000-0005-0000-0000-000092050000}"/>
    <cellStyle name="ÄÞ¸¶_Sheet1_46-09 유통 금융 보험 및 기타서비스 4" xfId="2568" xr:uid="{00000000-0005-0000-0000-000093050000}"/>
    <cellStyle name="AÞ¸¶_Sheet1_46-09 유통 금융 보험 및 기타서비스 5" xfId="2785" xr:uid="{00000000-0005-0000-0000-000094050000}"/>
    <cellStyle name="ÄÞ¸¶_Sheet1_46-09 유통 금융 보험 및 기타서비스 5" xfId="2786" xr:uid="{00000000-0005-0000-0000-000095050000}"/>
    <cellStyle name="AÞ¸¶_Sheet1_46-11 교통 관광 및 정보통신" xfId="310" xr:uid="{00000000-0005-0000-0000-000096050000}"/>
    <cellStyle name="ÄÞ¸¶_Sheet1_46-11 교통 관광 및 정보통신" xfId="311" xr:uid="{00000000-0005-0000-0000-000097050000}"/>
    <cellStyle name="AÞ¸¶_Sheet1_46-11 교통 관광 및 정보통신 2" xfId="2022" xr:uid="{00000000-0005-0000-0000-000098050000}"/>
    <cellStyle name="ÄÞ¸¶_Sheet1_46-11 교통 관광 및 정보통신 2" xfId="2023" xr:uid="{00000000-0005-0000-0000-000099050000}"/>
    <cellStyle name="AÞ¸¶_Sheet1_46-11 교통 관광 및 정보통신 3" xfId="2330" xr:uid="{00000000-0005-0000-0000-00009A050000}"/>
    <cellStyle name="ÄÞ¸¶_Sheet1_46-11 교통 관광 및 정보통신 3" xfId="2331" xr:uid="{00000000-0005-0000-0000-00009B050000}"/>
    <cellStyle name="AÞ¸¶_Sheet1_46-11 교통 관광 및 정보통신 4" xfId="2569" xr:uid="{00000000-0005-0000-0000-00009C050000}"/>
    <cellStyle name="ÄÞ¸¶_Sheet1_46-11 교통 관광 및 정보통신 4" xfId="2570" xr:uid="{00000000-0005-0000-0000-00009D050000}"/>
    <cellStyle name="AÞ¸¶_Sheet1_46-11 교통 관광 및 정보통신 5" xfId="2787" xr:uid="{00000000-0005-0000-0000-00009E050000}"/>
    <cellStyle name="ÄÞ¸¶_Sheet1_46-11 교통 관광 및 정보통신 5" xfId="2788" xr:uid="{00000000-0005-0000-0000-00009F050000}"/>
    <cellStyle name="AÞ¸¶_Sheet1_48-06 농림수산업" xfId="625" xr:uid="{00000000-0005-0000-0000-0000A0050000}"/>
    <cellStyle name="ÄÞ¸¶_Sheet1_48-06 농림수산업" xfId="626" xr:uid="{00000000-0005-0000-0000-0000A1050000}"/>
    <cellStyle name="AÞ¸¶_Sheet1_48-09 유통 금융 보험 및 기타서비스" xfId="312" xr:uid="{00000000-0005-0000-0000-0000A2050000}"/>
    <cellStyle name="ÄÞ¸¶_Sheet1_48-09 유통 금융 보험 및 기타서비스" xfId="313" xr:uid="{00000000-0005-0000-0000-0000A3050000}"/>
    <cellStyle name="AÞ¸¶_Sheet1_48-09 유통 금융 보험 및 기타서비스 2" xfId="2024" xr:uid="{00000000-0005-0000-0000-0000A4050000}"/>
    <cellStyle name="ÄÞ¸¶_Sheet1_48-09 유통 금융 보험 및 기타서비스 2" xfId="2025" xr:uid="{00000000-0005-0000-0000-0000A5050000}"/>
    <cellStyle name="AÞ¸¶_Sheet1_48-09 유통 금융 보험 및 기타서비스 3" xfId="2332" xr:uid="{00000000-0005-0000-0000-0000A6050000}"/>
    <cellStyle name="ÄÞ¸¶_Sheet1_48-09 유통 금융 보험 및 기타서비스 3" xfId="2333" xr:uid="{00000000-0005-0000-0000-0000A7050000}"/>
    <cellStyle name="AÞ¸¶_Sheet1_48-09 유통 금융 보험 및 기타서비스 4" xfId="2571" xr:uid="{00000000-0005-0000-0000-0000A8050000}"/>
    <cellStyle name="ÄÞ¸¶_Sheet1_48-09 유통 금융 보험 및 기타서비스 4" xfId="2572" xr:uid="{00000000-0005-0000-0000-0000A9050000}"/>
    <cellStyle name="AÞ¸¶_Sheet1_48-09 유통 금융 보험 및 기타서비스 5" xfId="2789" xr:uid="{00000000-0005-0000-0000-0000AA050000}"/>
    <cellStyle name="ÄÞ¸¶_Sheet1_48-09 유통 금융 보험 및 기타서비스 5" xfId="2790" xr:uid="{00000000-0005-0000-0000-0000AB050000}"/>
    <cellStyle name="AÞ¸¶_Sheet1_48-10 주택 건설" xfId="627" xr:uid="{00000000-0005-0000-0000-0000AC050000}"/>
    <cellStyle name="ÄÞ¸¶_Sheet1_48-10 주택 건설" xfId="628" xr:uid="{00000000-0005-0000-0000-0000AD050000}"/>
    <cellStyle name="AÞ¸¶_Sheet1_48-11 교통 관광 및 정보통신" xfId="629" xr:uid="{00000000-0005-0000-0000-0000AE050000}"/>
    <cellStyle name="ÄÞ¸¶_Sheet1_48-11 교통 관광 및 정보통신" xfId="630" xr:uid="{00000000-0005-0000-0000-0000AF050000}"/>
    <cellStyle name="AÞ¸¶_Sheet1_48-12 보건 및 사회보장" xfId="631" xr:uid="{00000000-0005-0000-0000-0000B0050000}"/>
    <cellStyle name="ÄÞ¸¶_Sheet1_48-12 보건 및 사회보장" xfId="632" xr:uid="{00000000-0005-0000-0000-0000B1050000}"/>
    <cellStyle name="AÞ¸¶_Sheet1_48-13 환경" xfId="633" xr:uid="{00000000-0005-0000-0000-0000B2050000}"/>
    <cellStyle name="ÄÞ¸¶_Sheet1_48-13 환경" xfId="634" xr:uid="{00000000-0005-0000-0000-0000B3050000}"/>
    <cellStyle name="AÞ¸¶_Sheet1_48-14 교육 및 문화" xfId="635" xr:uid="{00000000-0005-0000-0000-0000B4050000}"/>
    <cellStyle name="ÄÞ¸¶_Sheet1_48-14 교육 및 문화" xfId="636" xr:uid="{00000000-0005-0000-0000-0000B5050000}"/>
    <cellStyle name="AÞ¸¶_Sheet1_48-17 공공행정 및 사법" xfId="314" xr:uid="{00000000-0005-0000-0000-0000B6050000}"/>
    <cellStyle name="ÄÞ¸¶_Sheet1_48-17 공공행정 및 사법" xfId="315" xr:uid="{00000000-0005-0000-0000-0000B7050000}"/>
    <cellStyle name="AÞ¸¶_Sheet1_48-17 공공행정 및 사법 2" xfId="2026" xr:uid="{00000000-0005-0000-0000-0000B8050000}"/>
    <cellStyle name="ÄÞ¸¶_Sheet1_48-17 공공행정 및 사법 2" xfId="2027" xr:uid="{00000000-0005-0000-0000-0000B9050000}"/>
    <cellStyle name="AÞ¸¶_Sheet1_48-17 공공행정 및 사법 3" xfId="2334" xr:uid="{00000000-0005-0000-0000-0000BA050000}"/>
    <cellStyle name="ÄÞ¸¶_Sheet1_48-17 공공행정 및 사법 3" xfId="2335" xr:uid="{00000000-0005-0000-0000-0000BB050000}"/>
    <cellStyle name="AÞ¸¶_Sheet1_48-17 공공행정 및 사법 4" xfId="2573" xr:uid="{00000000-0005-0000-0000-0000BC050000}"/>
    <cellStyle name="ÄÞ¸¶_Sheet1_48-17 공공행정 및 사법 4" xfId="2574" xr:uid="{00000000-0005-0000-0000-0000BD050000}"/>
    <cellStyle name="AÞ¸¶_Sheet1_48-17 공공행정 및 사법 5" xfId="2791" xr:uid="{00000000-0005-0000-0000-0000BE050000}"/>
    <cellStyle name="ÄÞ¸¶_Sheet1_48-17 공공행정 및 사법 5" xfId="2792" xr:uid="{00000000-0005-0000-0000-0000BF050000}"/>
    <cellStyle name="AÞ¸¶_Sheet1_48-17 공공행정및사법(완)" xfId="761" xr:uid="{00000000-0005-0000-0000-0000C0050000}"/>
    <cellStyle name="ÄÞ¸¶_Sheet1_48-17 공공행정및사법(완)" xfId="762" xr:uid="{00000000-0005-0000-0000-0000C1050000}"/>
    <cellStyle name="AÞ¸¶_Sheet1_99 재가노인복지시설" xfId="316" xr:uid="{00000000-0005-0000-0000-0000C2050000}"/>
    <cellStyle name="ÄÞ¸¶_Sheet1_99 재가노인복지시설" xfId="317" xr:uid="{00000000-0005-0000-0000-0000C3050000}"/>
    <cellStyle name="AÞ¸¶_Sheet1_99 재가노인복지시설 2" xfId="2028" xr:uid="{00000000-0005-0000-0000-0000C4050000}"/>
    <cellStyle name="ÄÞ¸¶_Sheet1_99 재가노인복지시설 2" xfId="2029" xr:uid="{00000000-0005-0000-0000-0000C5050000}"/>
    <cellStyle name="AÞ¸¶_Sheet1_99 재가노인복지시설 3" xfId="2336" xr:uid="{00000000-0005-0000-0000-0000C6050000}"/>
    <cellStyle name="ÄÞ¸¶_Sheet1_99 재가노인복지시설 3" xfId="2337" xr:uid="{00000000-0005-0000-0000-0000C7050000}"/>
    <cellStyle name="AÞ¸¶_Sheet1_99 재가노인복지시설 4" xfId="2575" xr:uid="{00000000-0005-0000-0000-0000C8050000}"/>
    <cellStyle name="ÄÞ¸¶_Sheet1_99 재가노인복지시설 4" xfId="2576" xr:uid="{00000000-0005-0000-0000-0000C9050000}"/>
    <cellStyle name="AÞ¸¶_Sheet1_99 재가노인복지시설 5" xfId="2793" xr:uid="{00000000-0005-0000-0000-0000CA050000}"/>
    <cellStyle name="ÄÞ¸¶_Sheet1_99 재가노인복지시설 5" xfId="2794" xr:uid="{00000000-0005-0000-0000-0000CB050000}"/>
    <cellStyle name="AÞ¸¶_Sheet1_99 친환경농산물 인증현황" xfId="121" xr:uid="{00000000-0005-0000-0000-0000CC050000}"/>
    <cellStyle name="ÄÞ¸¶_Sheet1_99 친환경농산물 인증현황" xfId="122" xr:uid="{00000000-0005-0000-0000-0000CD050000}"/>
    <cellStyle name="AÞ¸¶_Sheet1_99 친환경농산물 인증현황 2" xfId="2030" xr:uid="{00000000-0005-0000-0000-0000CE050000}"/>
    <cellStyle name="ÄÞ¸¶_Sheet1_99 친환경농산물 인증현황 2" xfId="2031" xr:uid="{00000000-0005-0000-0000-0000CF050000}"/>
    <cellStyle name="AÞ¸¶_Sheet1_99 친환경농산물 인증현황 3" xfId="2338" xr:uid="{00000000-0005-0000-0000-0000D0050000}"/>
    <cellStyle name="ÄÞ¸¶_Sheet1_99 친환경농산물 인증현황 3" xfId="2339" xr:uid="{00000000-0005-0000-0000-0000D1050000}"/>
    <cellStyle name="AÞ¸¶_Sheet1_99 친환경농산물 인증현황 4" xfId="2577" xr:uid="{00000000-0005-0000-0000-0000D2050000}"/>
    <cellStyle name="ÄÞ¸¶_Sheet1_99 친환경농산물 인증현황 4" xfId="2578" xr:uid="{00000000-0005-0000-0000-0000D3050000}"/>
    <cellStyle name="AÞ¸¶_Sheet1_99 친환경농산물 인증현황 5" xfId="2795" xr:uid="{00000000-0005-0000-0000-0000D4050000}"/>
    <cellStyle name="ÄÞ¸¶_Sheet1_99 친환경농산물 인증현황 5" xfId="2796" xr:uid="{00000000-0005-0000-0000-0000D5050000}"/>
    <cellStyle name="AÞ¸¶_Sheet1_보건위생정책과" xfId="637" xr:uid="{00000000-0005-0000-0000-0000D6050000}"/>
    <cellStyle name="ÄÞ¸¶_Sheet1_보건위생정책과" xfId="638" xr:uid="{00000000-0005-0000-0000-0000D7050000}"/>
    <cellStyle name="AÞ¸¶_Sheet1_시군구" xfId="639" xr:uid="{00000000-0005-0000-0000-0000D8050000}"/>
    <cellStyle name="ÄÞ¸¶_Sheet1_시군구" xfId="640" xr:uid="{00000000-0005-0000-0000-0000D9050000}"/>
    <cellStyle name="AÞ¸¶_Sheet1_안산시" xfId="641" xr:uid="{00000000-0005-0000-0000-0000DA050000}"/>
    <cellStyle name="ÄÞ¸¶_Sheet1_안산시" xfId="642" xr:uid="{00000000-0005-0000-0000-0000DB050000}"/>
    <cellStyle name="AÞ¸¶_Sheet1_유통업체현황" xfId="318" xr:uid="{00000000-0005-0000-0000-0000DC050000}"/>
    <cellStyle name="ÄÞ¸¶_Sheet1_유통업체현황" xfId="319" xr:uid="{00000000-0005-0000-0000-0000DD050000}"/>
    <cellStyle name="AÞ¸¶_Sheet1_유통업체현황 2" xfId="2032" xr:uid="{00000000-0005-0000-0000-0000DE050000}"/>
    <cellStyle name="ÄÞ¸¶_Sheet1_유통업체현황 2" xfId="2033" xr:uid="{00000000-0005-0000-0000-0000DF050000}"/>
    <cellStyle name="AÞ¸¶_Sheet1_유통업체현황 3" xfId="2340" xr:uid="{00000000-0005-0000-0000-0000E0050000}"/>
    <cellStyle name="ÄÞ¸¶_Sheet1_유통업체현황 3" xfId="2341" xr:uid="{00000000-0005-0000-0000-0000E1050000}"/>
    <cellStyle name="AÞ¸¶_Sheet1_유통업체현황 4" xfId="2579" xr:uid="{00000000-0005-0000-0000-0000E2050000}"/>
    <cellStyle name="ÄÞ¸¶_Sheet1_유통업체현황 4" xfId="2580" xr:uid="{00000000-0005-0000-0000-0000E3050000}"/>
    <cellStyle name="AÞ¸¶_Sheet1_유통업체현황 5" xfId="2797" xr:uid="{00000000-0005-0000-0000-0000E4050000}"/>
    <cellStyle name="ÄÞ¸¶_Sheet1_유통업체현황 5" xfId="2798" xr:uid="{00000000-0005-0000-0000-0000E5050000}"/>
    <cellStyle name="AÞ¸¶_Sheet1_토지정보과(제출)," xfId="643" xr:uid="{00000000-0005-0000-0000-0000E6050000}"/>
    <cellStyle name="ÄÞ¸¶_Sheet1_토지정보과(제출)," xfId="644" xr:uid="{00000000-0005-0000-0000-0000E7050000}"/>
    <cellStyle name="AÞ¸¶_Sheet1_평택시" xfId="645" xr:uid="{00000000-0005-0000-0000-0000E8050000}"/>
    <cellStyle name="ÄÞ¸¶_Sheet1_평택시" xfId="646" xr:uid="{00000000-0005-0000-0000-0000E9050000}"/>
    <cellStyle name="C￥AØ_¿μ¾÷CoE² " xfId="123" xr:uid="{00000000-0005-0000-0000-0000EA050000}"/>
    <cellStyle name="Ç¥ÁØ_¼ÕÀÍ¿¹»ê" xfId="124" xr:uid="{00000000-0005-0000-0000-0000EB050000}"/>
    <cellStyle name="C￥AØ_¼OAI¿¹≫e" xfId="125" xr:uid="{00000000-0005-0000-0000-0000EC050000}"/>
    <cellStyle name="Ç¥ÁØ_ÀÎ°Çºñ,¿ÜÁÖºñ" xfId="126" xr:uid="{00000000-0005-0000-0000-0000ED050000}"/>
    <cellStyle name="C￥AØ_AI°Cºn,μμ±Þºn" xfId="127" xr:uid="{00000000-0005-0000-0000-0000EE050000}"/>
    <cellStyle name="Ç¥ÁØ_laroux" xfId="128" xr:uid="{00000000-0005-0000-0000-0000EF050000}"/>
    <cellStyle name="C￥AØ_laroux_1" xfId="129" xr:uid="{00000000-0005-0000-0000-0000F0050000}"/>
    <cellStyle name="Ç¥ÁØ_laroux_1" xfId="130" xr:uid="{00000000-0005-0000-0000-0000F1050000}"/>
    <cellStyle name="C￥AØ_laroux_1 2" xfId="2034" xr:uid="{00000000-0005-0000-0000-0000F2050000}"/>
    <cellStyle name="Ç¥ÁØ_laroux_1 2" xfId="2035" xr:uid="{00000000-0005-0000-0000-0000F3050000}"/>
    <cellStyle name="C￥AØ_laroux_1 3" xfId="2348" xr:uid="{00000000-0005-0000-0000-0000F4050000}"/>
    <cellStyle name="Ç¥ÁØ_laroux_1 3" xfId="2349" xr:uid="{00000000-0005-0000-0000-0000F5050000}"/>
    <cellStyle name="C￥AØ_laroux_1 4" xfId="2587" xr:uid="{00000000-0005-0000-0000-0000F6050000}"/>
    <cellStyle name="Ç¥ÁØ_laroux_1 4" xfId="2588" xr:uid="{00000000-0005-0000-0000-0000F7050000}"/>
    <cellStyle name="C￥AØ_laroux_1 5" xfId="2799" xr:uid="{00000000-0005-0000-0000-0000F8050000}"/>
    <cellStyle name="Ç¥ÁØ_laroux_1 5" xfId="2800" xr:uid="{00000000-0005-0000-0000-0000F9050000}"/>
    <cellStyle name="C￥AØ_laroux_1_Sheet1" xfId="131" xr:uid="{00000000-0005-0000-0000-0000FA050000}"/>
    <cellStyle name="Ç¥ÁØ_laroux_1_Sheet1" xfId="132" xr:uid="{00000000-0005-0000-0000-0000FB050000}"/>
    <cellStyle name="C￥AØ_laroux_1_Sheet1 2" xfId="2036" xr:uid="{00000000-0005-0000-0000-0000FC050000}"/>
    <cellStyle name="Ç¥ÁØ_laroux_1_Sheet1 2" xfId="2037" xr:uid="{00000000-0005-0000-0000-0000FD050000}"/>
    <cellStyle name="C￥AØ_laroux_1_Sheet1 3" xfId="2350" xr:uid="{00000000-0005-0000-0000-0000FE050000}"/>
    <cellStyle name="Ç¥ÁØ_laroux_1_Sheet1 3" xfId="2351" xr:uid="{00000000-0005-0000-0000-0000FF050000}"/>
    <cellStyle name="C￥AØ_laroux_1_Sheet1 4" xfId="2589" xr:uid="{00000000-0005-0000-0000-000000060000}"/>
    <cellStyle name="Ç¥ÁØ_laroux_1_Sheet1 4" xfId="2590" xr:uid="{00000000-0005-0000-0000-000001060000}"/>
    <cellStyle name="C￥AØ_laroux_1_Sheet1 5" xfId="2801" xr:uid="{00000000-0005-0000-0000-000002060000}"/>
    <cellStyle name="Ç¥ÁØ_laroux_1_Sheet1 5" xfId="2802" xr:uid="{00000000-0005-0000-0000-000003060000}"/>
    <cellStyle name="C￥AØ_laroux_2" xfId="133" xr:uid="{00000000-0005-0000-0000-000004060000}"/>
    <cellStyle name="Ç¥ÁØ_laroux_2" xfId="134" xr:uid="{00000000-0005-0000-0000-000005060000}"/>
    <cellStyle name="C￥AØ_laroux_2 2" xfId="2038" xr:uid="{00000000-0005-0000-0000-000006060000}"/>
    <cellStyle name="Ç¥ÁØ_laroux_2 2" xfId="2039" xr:uid="{00000000-0005-0000-0000-000007060000}"/>
    <cellStyle name="C￥AØ_laroux_2 3" xfId="2352" xr:uid="{00000000-0005-0000-0000-000008060000}"/>
    <cellStyle name="Ç¥ÁØ_laroux_2 3" xfId="2353" xr:uid="{00000000-0005-0000-0000-000009060000}"/>
    <cellStyle name="C￥AØ_laroux_2 4" xfId="2591" xr:uid="{00000000-0005-0000-0000-00000A060000}"/>
    <cellStyle name="Ç¥ÁØ_laroux_2 4" xfId="2592" xr:uid="{00000000-0005-0000-0000-00000B060000}"/>
    <cellStyle name="C￥AØ_laroux_2 5" xfId="2803" xr:uid="{00000000-0005-0000-0000-00000C060000}"/>
    <cellStyle name="Ç¥ÁØ_laroux_2 5" xfId="2804" xr:uid="{00000000-0005-0000-0000-00000D060000}"/>
    <cellStyle name="C￥AØ_laroux_2_Sheet1" xfId="135" xr:uid="{00000000-0005-0000-0000-00000E060000}"/>
    <cellStyle name="Ç¥ÁØ_laroux_2_Sheet1" xfId="136" xr:uid="{00000000-0005-0000-0000-00000F060000}"/>
    <cellStyle name="C￥AØ_laroux_2_Sheet1 2" xfId="2040" xr:uid="{00000000-0005-0000-0000-000010060000}"/>
    <cellStyle name="Ç¥ÁØ_laroux_2_Sheet1 2" xfId="2041" xr:uid="{00000000-0005-0000-0000-000011060000}"/>
    <cellStyle name="C￥AØ_laroux_2_Sheet1 3" xfId="2354" xr:uid="{00000000-0005-0000-0000-000012060000}"/>
    <cellStyle name="Ç¥ÁØ_laroux_2_Sheet1 3" xfId="2355" xr:uid="{00000000-0005-0000-0000-000013060000}"/>
    <cellStyle name="C￥AØ_laroux_2_Sheet1 4" xfId="2593" xr:uid="{00000000-0005-0000-0000-000014060000}"/>
    <cellStyle name="Ç¥ÁØ_laroux_2_Sheet1 4" xfId="2594" xr:uid="{00000000-0005-0000-0000-000015060000}"/>
    <cellStyle name="C￥AØ_laroux_2_Sheet1 5" xfId="2805" xr:uid="{00000000-0005-0000-0000-000016060000}"/>
    <cellStyle name="Ç¥ÁØ_laroux_2_Sheet1 5" xfId="2806" xr:uid="{00000000-0005-0000-0000-000017060000}"/>
    <cellStyle name="C￥AØ_laroux_3" xfId="137" xr:uid="{00000000-0005-0000-0000-000018060000}"/>
    <cellStyle name="Ç¥ÁØ_laroux_3" xfId="138" xr:uid="{00000000-0005-0000-0000-000019060000}"/>
    <cellStyle name="C￥AØ_laroux_3 2" xfId="2042" xr:uid="{00000000-0005-0000-0000-00001A060000}"/>
    <cellStyle name="Ç¥ÁØ_laroux_3 2" xfId="2043" xr:uid="{00000000-0005-0000-0000-00001B060000}"/>
    <cellStyle name="C￥AØ_laroux_3 3" xfId="2356" xr:uid="{00000000-0005-0000-0000-00001C060000}"/>
    <cellStyle name="Ç¥ÁØ_laroux_3 3" xfId="2357" xr:uid="{00000000-0005-0000-0000-00001D060000}"/>
    <cellStyle name="C￥AØ_laroux_3 4" xfId="2595" xr:uid="{00000000-0005-0000-0000-00001E060000}"/>
    <cellStyle name="Ç¥ÁØ_laroux_3 4" xfId="2596" xr:uid="{00000000-0005-0000-0000-00001F060000}"/>
    <cellStyle name="C￥AØ_laroux_3 5" xfId="2807" xr:uid="{00000000-0005-0000-0000-000020060000}"/>
    <cellStyle name="Ç¥ÁØ_laroux_3 5" xfId="2808" xr:uid="{00000000-0005-0000-0000-000021060000}"/>
    <cellStyle name="C￥AØ_laroux_4" xfId="139" xr:uid="{00000000-0005-0000-0000-000022060000}"/>
    <cellStyle name="Ç¥ÁØ_laroux_4" xfId="140" xr:uid="{00000000-0005-0000-0000-000023060000}"/>
    <cellStyle name="C￥AØ_laroux_4 2" xfId="2044" xr:uid="{00000000-0005-0000-0000-000024060000}"/>
    <cellStyle name="Ç¥ÁØ_laroux_4 2" xfId="2045" xr:uid="{00000000-0005-0000-0000-000025060000}"/>
    <cellStyle name="C￥AØ_laroux_4 3" xfId="2358" xr:uid="{00000000-0005-0000-0000-000026060000}"/>
    <cellStyle name="Ç¥ÁØ_laroux_4 3" xfId="2359" xr:uid="{00000000-0005-0000-0000-000027060000}"/>
    <cellStyle name="C￥AØ_laroux_4 4" xfId="2597" xr:uid="{00000000-0005-0000-0000-000028060000}"/>
    <cellStyle name="Ç¥ÁØ_laroux_4 4" xfId="2598" xr:uid="{00000000-0005-0000-0000-000029060000}"/>
    <cellStyle name="C￥AØ_laroux_4 5" xfId="2809" xr:uid="{00000000-0005-0000-0000-00002A060000}"/>
    <cellStyle name="Ç¥ÁØ_laroux_4 5" xfId="2810" xr:uid="{00000000-0005-0000-0000-00002B060000}"/>
    <cellStyle name="C￥AØ_laroux_Sheet1" xfId="141" xr:uid="{00000000-0005-0000-0000-00002C060000}"/>
    <cellStyle name="Ç¥ÁØ_laroux_Sheet1" xfId="142" xr:uid="{00000000-0005-0000-0000-00002D060000}"/>
    <cellStyle name="C￥AØ_laroux_Sheet1 2" xfId="2046" xr:uid="{00000000-0005-0000-0000-00002E060000}"/>
    <cellStyle name="Ç¥ÁØ_laroux_Sheet1 2" xfId="2047" xr:uid="{00000000-0005-0000-0000-00002F060000}"/>
    <cellStyle name="C￥AØ_laroux_Sheet1 3" xfId="2360" xr:uid="{00000000-0005-0000-0000-000030060000}"/>
    <cellStyle name="Ç¥ÁØ_laroux_Sheet1 3" xfId="2361" xr:uid="{00000000-0005-0000-0000-000031060000}"/>
    <cellStyle name="C￥AØ_laroux_Sheet1 4" xfId="2599" xr:uid="{00000000-0005-0000-0000-000032060000}"/>
    <cellStyle name="Ç¥ÁØ_laroux_Sheet1 4" xfId="2600" xr:uid="{00000000-0005-0000-0000-000033060000}"/>
    <cellStyle name="C￥AØ_laroux_Sheet1 5" xfId="2811" xr:uid="{00000000-0005-0000-0000-000034060000}"/>
    <cellStyle name="Ç¥ÁØ_laroux_Sheet1 5" xfId="2812" xr:uid="{00000000-0005-0000-0000-000035060000}"/>
    <cellStyle name="C￥AØ_Sheet1" xfId="143" xr:uid="{00000000-0005-0000-0000-000036060000}"/>
    <cellStyle name="Ç¥ÁØ_Sheet1" xfId="144" xr:uid="{00000000-0005-0000-0000-000037060000}"/>
    <cellStyle name="C￥AØ_Sheet1 2" xfId="2048" xr:uid="{00000000-0005-0000-0000-000038060000}"/>
    <cellStyle name="Ç¥ÁØ_Sheet1 2" xfId="2049" xr:uid="{00000000-0005-0000-0000-000039060000}"/>
    <cellStyle name="C￥AØ_Sheet1 3" xfId="2362" xr:uid="{00000000-0005-0000-0000-00003A060000}"/>
    <cellStyle name="Ç¥ÁØ_Sheet1 3" xfId="2363" xr:uid="{00000000-0005-0000-0000-00003B060000}"/>
    <cellStyle name="C￥AØ_Sheet1 4" xfId="2601" xr:uid="{00000000-0005-0000-0000-00003C060000}"/>
    <cellStyle name="Ç¥ÁØ_Sheet1 4" xfId="2602" xr:uid="{00000000-0005-0000-0000-00003D060000}"/>
    <cellStyle name="C￥AØ_Sheet1 5" xfId="2813" xr:uid="{00000000-0005-0000-0000-00003E060000}"/>
    <cellStyle name="Ç¥ÁØ_Sheet1 5" xfId="2814" xr:uid="{00000000-0005-0000-0000-00003F060000}"/>
    <cellStyle name="category" xfId="763" xr:uid="{00000000-0005-0000-0000-000040060000}"/>
    <cellStyle name="Comma" xfId="764" xr:uid="{00000000-0005-0000-0000-000041060000}"/>
    <cellStyle name="Comma [0]_ SG&amp;A Bridge " xfId="145" xr:uid="{00000000-0005-0000-0000-000042060000}"/>
    <cellStyle name="comma zerodec" xfId="765" xr:uid="{00000000-0005-0000-0000-000043060000}"/>
    <cellStyle name="Comma_ SG&amp;A Bridge " xfId="146" xr:uid="{00000000-0005-0000-0000-000044060000}"/>
    <cellStyle name="Currency" xfId="766" xr:uid="{00000000-0005-0000-0000-000045060000}"/>
    <cellStyle name="Currency [0]_ SG&amp;A Bridge " xfId="147" xr:uid="{00000000-0005-0000-0000-000046060000}"/>
    <cellStyle name="Currency_ SG&amp;A Bridge " xfId="148" xr:uid="{00000000-0005-0000-0000-000047060000}"/>
    <cellStyle name="Currency1" xfId="767" xr:uid="{00000000-0005-0000-0000-000048060000}"/>
    <cellStyle name="Date" xfId="149" xr:uid="{00000000-0005-0000-0000-000049060000}"/>
    <cellStyle name="Date 2" xfId="768" xr:uid="{00000000-0005-0000-0000-00004A060000}"/>
    <cellStyle name="Date 3" xfId="2050" xr:uid="{00000000-0005-0000-0000-00004B060000}"/>
    <cellStyle name="Dollar (zero dec)" xfId="769" xr:uid="{00000000-0005-0000-0000-00004C060000}"/>
    <cellStyle name="Euro" xfId="770" xr:uid="{00000000-0005-0000-0000-00004D060000}"/>
    <cellStyle name="Fixed" xfId="150" xr:uid="{00000000-0005-0000-0000-00004E060000}"/>
    <cellStyle name="Fixed 2" xfId="771" xr:uid="{00000000-0005-0000-0000-00004F060000}"/>
    <cellStyle name="Fixed 3" xfId="2051" xr:uid="{00000000-0005-0000-0000-000050060000}"/>
    <cellStyle name="Grey" xfId="772" xr:uid="{00000000-0005-0000-0000-000051060000}"/>
    <cellStyle name="HEADER" xfId="773" xr:uid="{00000000-0005-0000-0000-000052060000}"/>
    <cellStyle name="Header1" xfId="151" xr:uid="{00000000-0005-0000-0000-000053060000}"/>
    <cellStyle name="Header1 2" xfId="2052" xr:uid="{00000000-0005-0000-0000-000054060000}"/>
    <cellStyle name="Header2" xfId="152" xr:uid="{00000000-0005-0000-0000-000055060000}"/>
    <cellStyle name="Header2 2" xfId="2053" xr:uid="{00000000-0005-0000-0000-000056060000}"/>
    <cellStyle name="Heading" xfId="774" xr:uid="{00000000-0005-0000-0000-000057060000}"/>
    <cellStyle name="HEADING1" xfId="153" xr:uid="{00000000-0005-0000-0000-000058060000}"/>
    <cellStyle name="HEADING1 2" xfId="775" xr:uid="{00000000-0005-0000-0000-000059060000}"/>
    <cellStyle name="HEADING1 3" xfId="2054" xr:uid="{00000000-0005-0000-0000-00005A060000}"/>
    <cellStyle name="HEADING2" xfId="154" xr:uid="{00000000-0005-0000-0000-00005B060000}"/>
    <cellStyle name="HEADING2 2" xfId="776" xr:uid="{00000000-0005-0000-0000-00005C060000}"/>
    <cellStyle name="HEADING2 3" xfId="2055" xr:uid="{00000000-0005-0000-0000-00005D060000}"/>
    <cellStyle name="Input [yellow]" xfId="777" xr:uid="{00000000-0005-0000-0000-00005E060000}"/>
    <cellStyle name="Milliers [0]_Arabian Spec" xfId="778" xr:uid="{00000000-0005-0000-0000-00005F060000}"/>
    <cellStyle name="Milliers_Arabian Spec" xfId="779" xr:uid="{00000000-0005-0000-0000-000060060000}"/>
    <cellStyle name="Model" xfId="780" xr:uid="{00000000-0005-0000-0000-000061060000}"/>
    <cellStyle name="Mon?aire [0]_Arabian Spec" xfId="781" xr:uid="{00000000-0005-0000-0000-000062060000}"/>
    <cellStyle name="Mon?aire_Arabian Spec" xfId="782" xr:uid="{00000000-0005-0000-0000-000063060000}"/>
    <cellStyle name="Normal - Style1" xfId="783" xr:uid="{00000000-0005-0000-0000-000064060000}"/>
    <cellStyle name="Normal - 유형1" xfId="784" xr:uid="{00000000-0005-0000-0000-000065060000}"/>
    <cellStyle name="Normal_ SG&amp;A Bridge " xfId="155" xr:uid="{00000000-0005-0000-0000-000066060000}"/>
    <cellStyle name="Percent" xfId="785" xr:uid="{00000000-0005-0000-0000-000067060000}"/>
    <cellStyle name="Percent (0)" xfId="786" xr:uid="{00000000-0005-0000-0000-000068060000}"/>
    <cellStyle name="Percent [2]" xfId="787" xr:uid="{00000000-0005-0000-0000-000069060000}"/>
    <cellStyle name="Percent_07하남상감사" xfId="788" xr:uid="{00000000-0005-0000-0000-00006A060000}"/>
    <cellStyle name="subhead" xfId="789" xr:uid="{00000000-0005-0000-0000-00006B060000}"/>
    <cellStyle name="TableStyleLight1" xfId="790" xr:uid="{00000000-0005-0000-0000-00006C060000}"/>
    <cellStyle name="Tickmark" xfId="791" xr:uid="{00000000-0005-0000-0000-00006D060000}"/>
    <cellStyle name="title [1]" xfId="792" xr:uid="{00000000-0005-0000-0000-00006E060000}"/>
    <cellStyle name="title [2]" xfId="793" xr:uid="{00000000-0005-0000-0000-00006F060000}"/>
    <cellStyle name="Total" xfId="156" xr:uid="{00000000-0005-0000-0000-000070060000}"/>
    <cellStyle name="Total 2" xfId="794" xr:uid="{00000000-0005-0000-0000-000071060000}"/>
    <cellStyle name="Total 3" xfId="2056" xr:uid="{00000000-0005-0000-0000-000072060000}"/>
    <cellStyle name="감춤" xfId="795" xr:uid="{00000000-0005-0000-0000-000073060000}"/>
    <cellStyle name="강조색1 2" xfId="320" xr:uid="{00000000-0005-0000-0000-000074060000}"/>
    <cellStyle name="강조색1 3" xfId="796" xr:uid="{00000000-0005-0000-0000-000075060000}"/>
    <cellStyle name="강조색2 2" xfId="321" xr:uid="{00000000-0005-0000-0000-000076060000}"/>
    <cellStyle name="강조색2 3" xfId="797" xr:uid="{00000000-0005-0000-0000-000077060000}"/>
    <cellStyle name="강조색3 2" xfId="322" xr:uid="{00000000-0005-0000-0000-000078060000}"/>
    <cellStyle name="강조색3 3" xfId="798" xr:uid="{00000000-0005-0000-0000-000079060000}"/>
    <cellStyle name="강조색4 2" xfId="323" xr:uid="{00000000-0005-0000-0000-00007A060000}"/>
    <cellStyle name="강조색4 3" xfId="799" xr:uid="{00000000-0005-0000-0000-00007B060000}"/>
    <cellStyle name="강조색5 2" xfId="324" xr:uid="{00000000-0005-0000-0000-00007C060000}"/>
    <cellStyle name="강조색5 3" xfId="800" xr:uid="{00000000-0005-0000-0000-00007D060000}"/>
    <cellStyle name="강조색6 2" xfId="325" xr:uid="{00000000-0005-0000-0000-00007E060000}"/>
    <cellStyle name="강조색6 3" xfId="801" xr:uid="{00000000-0005-0000-0000-00007F060000}"/>
    <cellStyle name="견적" xfId="802" xr:uid="{00000000-0005-0000-0000-000080060000}"/>
    <cellStyle name="경고문 2" xfId="326" xr:uid="{00000000-0005-0000-0000-000081060000}"/>
    <cellStyle name="경고문 3" xfId="803" xr:uid="{00000000-0005-0000-0000-000082060000}"/>
    <cellStyle name="계산 2" xfId="327" xr:uid="{00000000-0005-0000-0000-000083060000}"/>
    <cellStyle name="계산 3" xfId="804" xr:uid="{00000000-0005-0000-0000-000084060000}"/>
    <cellStyle name="고정소숫점" xfId="805" xr:uid="{00000000-0005-0000-0000-000085060000}"/>
    <cellStyle name="고정출력1" xfId="806" xr:uid="{00000000-0005-0000-0000-000086060000}"/>
    <cellStyle name="고정출력2" xfId="807" xr:uid="{00000000-0005-0000-0000-000087060000}"/>
    <cellStyle name="기계" xfId="808" xr:uid="{00000000-0005-0000-0000-000088060000}"/>
    <cellStyle name="나쁨 2" xfId="328" xr:uid="{00000000-0005-0000-0000-000089060000}"/>
    <cellStyle name="나쁨 3" xfId="809" xr:uid="{00000000-0005-0000-0000-00008A060000}"/>
    <cellStyle name="날짜" xfId="810" xr:uid="{00000000-0005-0000-0000-00008B060000}"/>
    <cellStyle name="날짜 2" xfId="811" xr:uid="{00000000-0005-0000-0000-00008C060000}"/>
    <cellStyle name="내역서" xfId="812" xr:uid="{00000000-0005-0000-0000-00008D060000}"/>
    <cellStyle name="달러" xfId="813" xr:uid="{00000000-0005-0000-0000-00008E060000}"/>
    <cellStyle name="달러 2" xfId="814" xr:uid="{00000000-0005-0000-0000-00008F060000}"/>
    <cellStyle name="뒤에 오는 하이퍼링크_2005결산자료(오세훈)" xfId="815" xr:uid="{00000000-0005-0000-0000-000090060000}"/>
    <cellStyle name="똿뗦먛귟 [0.00]_PRODUCT DETAIL Q1" xfId="816" xr:uid="{00000000-0005-0000-0000-000091060000}"/>
    <cellStyle name="똿뗦먛귟_PRODUCT DETAIL Q1" xfId="817" xr:uid="{00000000-0005-0000-0000-000092060000}"/>
    <cellStyle name="메모 2" xfId="329" xr:uid="{00000000-0005-0000-0000-000093060000}"/>
    <cellStyle name="메모 3" xfId="818" xr:uid="{00000000-0005-0000-0000-000094060000}"/>
    <cellStyle name="믅됞 [0.00]_PRODUCT DETAIL Q1" xfId="819" xr:uid="{00000000-0005-0000-0000-000095060000}"/>
    <cellStyle name="믅됞_PRODUCT DETAIL Q1" xfId="820" xr:uid="{00000000-0005-0000-0000-000096060000}"/>
    <cellStyle name="백분율" xfId="1" builtinId="5"/>
    <cellStyle name="백분율 [0]" xfId="821" xr:uid="{00000000-0005-0000-0000-000098060000}"/>
    <cellStyle name="백분율 [2]" xfId="822" xr:uid="{00000000-0005-0000-0000-000099060000}"/>
    <cellStyle name="백분율 2" xfId="647" xr:uid="{00000000-0005-0000-0000-00009A060000}"/>
    <cellStyle name="백분율 2 2" xfId="823" xr:uid="{00000000-0005-0000-0000-00009B060000}"/>
    <cellStyle name="백분율 2 3" xfId="824" xr:uid="{00000000-0005-0000-0000-00009C060000}"/>
    <cellStyle name="백분율 3" xfId="825" xr:uid="{00000000-0005-0000-0000-00009D060000}"/>
    <cellStyle name="백분율 4" xfId="826" xr:uid="{00000000-0005-0000-0000-00009E060000}"/>
    <cellStyle name="백분율 5" xfId="827" xr:uid="{00000000-0005-0000-0000-00009F060000}"/>
    <cellStyle name="보통 2" xfId="330" xr:uid="{00000000-0005-0000-0000-0000A0060000}"/>
    <cellStyle name="보통 3" xfId="828" xr:uid="{00000000-0005-0000-0000-0000A1060000}"/>
    <cellStyle name="뷭?_BOOKSHIP" xfId="2" xr:uid="{00000000-0005-0000-0000-0000A2060000}"/>
    <cellStyle name="설명 텍스트 2" xfId="331" xr:uid="{00000000-0005-0000-0000-0000A3060000}"/>
    <cellStyle name="설명 텍스트 3" xfId="829" xr:uid="{00000000-0005-0000-0000-0000A4060000}"/>
    <cellStyle name="셀 확인 2" xfId="332" xr:uid="{00000000-0005-0000-0000-0000A5060000}"/>
    <cellStyle name="셀 확인 3" xfId="830" xr:uid="{00000000-0005-0000-0000-0000A6060000}"/>
    <cellStyle name="숫자" xfId="831" xr:uid="{00000000-0005-0000-0000-0000A7060000}"/>
    <cellStyle name="숫자(R)" xfId="832" xr:uid="{00000000-0005-0000-0000-0000A8060000}"/>
    <cellStyle name="쉼표 [0]" xfId="3" builtinId="6"/>
    <cellStyle name="쉼표 [0] 10" xfId="2912" xr:uid="{E473E207-FE8D-4E42-95B9-6BC92341AC21}"/>
    <cellStyle name="쉼표 [0] 15" xfId="833" xr:uid="{00000000-0005-0000-0000-0000AA060000}"/>
    <cellStyle name="쉼표 [0] 15 2" xfId="2854" xr:uid="{00000000-0005-0000-0000-0000AB060000}"/>
    <cellStyle name="쉼표 [0] 2" xfId="334" xr:uid="{00000000-0005-0000-0000-0000AC060000}"/>
    <cellStyle name="쉼표 [0] 2 10" xfId="2846" xr:uid="{00000000-0005-0000-0000-0000AD060000}"/>
    <cellStyle name="쉼표 [0] 2 2" xfId="354" xr:uid="{00000000-0005-0000-0000-0000AE060000}"/>
    <cellStyle name="쉼표 [0] 2 2 2" xfId="2057" xr:uid="{00000000-0005-0000-0000-0000AF060000}"/>
    <cellStyle name="쉼표 [0] 2 2 2 2" xfId="2881" xr:uid="{00000000-0005-0000-0000-0000B0060000}"/>
    <cellStyle name="쉼표 [0] 2 2 3" xfId="375" xr:uid="{00000000-0005-0000-0000-0000B1060000}"/>
    <cellStyle name="쉼표 [0] 2 2 4" xfId="2847" xr:uid="{00000000-0005-0000-0000-0000B2060000}"/>
    <cellStyle name="쉼표 [0] 2 3" xfId="648" xr:uid="{00000000-0005-0000-0000-0000B3060000}"/>
    <cellStyle name="쉼표 [0] 2 3 2" xfId="2845" xr:uid="{00000000-0005-0000-0000-0000B4060000}"/>
    <cellStyle name="쉼표 [0] 2 4" xfId="649" xr:uid="{00000000-0005-0000-0000-0000B5060000}"/>
    <cellStyle name="쉼표 [0] 2 5" xfId="834" xr:uid="{00000000-0005-0000-0000-0000B6060000}"/>
    <cellStyle name="쉼표 [0] 2 5 2" xfId="2855" xr:uid="{00000000-0005-0000-0000-0000B7060000}"/>
    <cellStyle name="쉼표 [0] 2 6" xfId="835" xr:uid="{00000000-0005-0000-0000-0000B8060000}"/>
    <cellStyle name="쉼표 [0] 2 7" xfId="836" xr:uid="{00000000-0005-0000-0000-0000B9060000}"/>
    <cellStyle name="쉼표 [0] 2 7 2" xfId="2856" xr:uid="{00000000-0005-0000-0000-0000BA060000}"/>
    <cellStyle name="쉼표 [0] 2 8" xfId="1805" xr:uid="{00000000-0005-0000-0000-0000BB060000}"/>
    <cellStyle name="쉼표 [0] 2 8 2" xfId="2880" xr:uid="{00000000-0005-0000-0000-0000BC060000}"/>
    <cellStyle name="쉼표 [0] 2 9" xfId="374" xr:uid="{00000000-0005-0000-0000-0000BD060000}"/>
    <cellStyle name="쉼표 [0] 3" xfId="333" xr:uid="{00000000-0005-0000-0000-0000BE060000}"/>
    <cellStyle name="쉼표 [0] 3 2" xfId="837" xr:uid="{00000000-0005-0000-0000-0000BF060000}"/>
    <cellStyle name="쉼표 [0] 3 2 2" xfId="2857" xr:uid="{00000000-0005-0000-0000-0000C0060000}"/>
    <cellStyle name="쉼표 [0] 3 3" xfId="379" xr:uid="{00000000-0005-0000-0000-0000C1060000}"/>
    <cellStyle name="쉼표 [0] 3 4" xfId="2066" xr:uid="{00000000-0005-0000-0000-0000C2060000}"/>
    <cellStyle name="쉼표 [0] 4" xfId="650" xr:uid="{00000000-0005-0000-0000-0000C3060000}"/>
    <cellStyle name="쉼표 [0] 4 2" xfId="2852" xr:uid="{00000000-0005-0000-0000-0000C4060000}"/>
    <cellStyle name="쉼표 [0] 5" xfId="838" xr:uid="{00000000-0005-0000-0000-0000C5060000}"/>
    <cellStyle name="쉼표 [0] 6" xfId="839" xr:uid="{00000000-0005-0000-0000-0000C6060000}"/>
    <cellStyle name="쉼표 [0] 7" xfId="840" xr:uid="{00000000-0005-0000-0000-0000C7060000}"/>
    <cellStyle name="쉼표 [0] 8" xfId="1804" xr:uid="{00000000-0005-0000-0000-0000C8060000}"/>
    <cellStyle name="스타일 1" xfId="651" xr:uid="{00000000-0005-0000-0000-0000C9060000}"/>
    <cellStyle name="스타일 2" xfId="841" xr:uid="{00000000-0005-0000-0000-0000CA060000}"/>
    <cellStyle name="스타일 3" xfId="842" xr:uid="{00000000-0005-0000-0000-0000CB060000}"/>
    <cellStyle name="스타일 4" xfId="843" xr:uid="{00000000-0005-0000-0000-0000CC060000}"/>
    <cellStyle name="스타일 5" xfId="844" xr:uid="{00000000-0005-0000-0000-0000CD060000}"/>
    <cellStyle name="연결된 셀 2" xfId="335" xr:uid="{00000000-0005-0000-0000-0000CE060000}"/>
    <cellStyle name="연결된 셀 3" xfId="845" xr:uid="{00000000-0005-0000-0000-0000CF060000}"/>
    <cellStyle name="요약 2" xfId="336" xr:uid="{00000000-0005-0000-0000-0000D0060000}"/>
    <cellStyle name="요약 3" xfId="846" xr:uid="{00000000-0005-0000-0000-0000D1060000}"/>
    <cellStyle name="입력 2" xfId="337" xr:uid="{00000000-0005-0000-0000-0000D2060000}"/>
    <cellStyle name="입력 3" xfId="847" xr:uid="{00000000-0005-0000-0000-0000D3060000}"/>
    <cellStyle name="자리수" xfId="848" xr:uid="{00000000-0005-0000-0000-0000D4060000}"/>
    <cellStyle name="자리수 2" xfId="849" xr:uid="{00000000-0005-0000-0000-0000D5060000}"/>
    <cellStyle name="자리수0" xfId="850" xr:uid="{00000000-0005-0000-0000-0000D6060000}"/>
    <cellStyle name="제목 1 2" xfId="339" xr:uid="{00000000-0005-0000-0000-0000D7060000}"/>
    <cellStyle name="제목 1 3" xfId="851" xr:uid="{00000000-0005-0000-0000-0000D8060000}"/>
    <cellStyle name="제목 2 2" xfId="340" xr:uid="{00000000-0005-0000-0000-0000D9060000}"/>
    <cellStyle name="제목 2 3" xfId="852" xr:uid="{00000000-0005-0000-0000-0000DA060000}"/>
    <cellStyle name="제목 3 2" xfId="341" xr:uid="{00000000-0005-0000-0000-0000DB060000}"/>
    <cellStyle name="제목 3 3" xfId="853" xr:uid="{00000000-0005-0000-0000-0000DC060000}"/>
    <cellStyle name="제목 4 2" xfId="342" xr:uid="{00000000-0005-0000-0000-0000DD060000}"/>
    <cellStyle name="제목 4 3" xfId="854" xr:uid="{00000000-0005-0000-0000-0000DE060000}"/>
    <cellStyle name="제목 5" xfId="338" xr:uid="{00000000-0005-0000-0000-0000DF060000}"/>
    <cellStyle name="제목 6" xfId="855" xr:uid="{00000000-0005-0000-0000-0000E0060000}"/>
    <cellStyle name="좋음 2" xfId="343" xr:uid="{00000000-0005-0000-0000-0000E1060000}"/>
    <cellStyle name="좋음 3" xfId="856" xr:uid="{00000000-0005-0000-0000-0000E2060000}"/>
    <cellStyle name="출력 2" xfId="344" xr:uid="{00000000-0005-0000-0000-0000E3060000}"/>
    <cellStyle name="출력 3" xfId="857" xr:uid="{00000000-0005-0000-0000-0000E4060000}"/>
    <cellStyle name="콤냡?&lt;_x000f_$??:_x0009_`1_1 " xfId="858" xr:uid="{00000000-0005-0000-0000-0000E5060000}"/>
    <cellStyle name="콤마 [0]_(1.토)" xfId="859" xr:uid="{00000000-0005-0000-0000-0000E6060000}"/>
    <cellStyle name="콤마 [2]" xfId="860" xr:uid="{00000000-0005-0000-0000-0000E7060000}"/>
    <cellStyle name="콤마_(1.토)" xfId="861" xr:uid="{00000000-0005-0000-0000-0000E8060000}"/>
    <cellStyle name="통화 [0]" xfId="4" builtinId="7"/>
    <cellStyle name="통화 [0] 2" xfId="345" xr:uid="{00000000-0005-0000-0000-0000EA060000}"/>
    <cellStyle name="통화 [0] 2 2" xfId="690" xr:uid="{00000000-0005-0000-0000-0000EB060000}"/>
    <cellStyle name="통화 [0] 2 3" xfId="380" xr:uid="{00000000-0005-0000-0000-0000EC060000}"/>
    <cellStyle name="퍼센트" xfId="862" xr:uid="{00000000-0005-0000-0000-0000ED060000}"/>
    <cellStyle name="표준" xfId="0" builtinId="0"/>
    <cellStyle name="표준 10" xfId="346" xr:uid="{00000000-0005-0000-0000-0000EF060000}"/>
    <cellStyle name="표준 10 2" xfId="863" xr:uid="{00000000-0005-0000-0000-0000F0060000}"/>
    <cellStyle name="표준 10 3" xfId="864" xr:uid="{00000000-0005-0000-0000-0000F1060000}"/>
    <cellStyle name="표준 10 4" xfId="2058" xr:uid="{00000000-0005-0000-0000-0000F2060000}"/>
    <cellStyle name="표준 100" xfId="865" xr:uid="{00000000-0005-0000-0000-0000F3060000}"/>
    <cellStyle name="표준 100 2" xfId="866" xr:uid="{00000000-0005-0000-0000-0000F4060000}"/>
    <cellStyle name="표준 101" xfId="867" xr:uid="{00000000-0005-0000-0000-0000F5060000}"/>
    <cellStyle name="표준 101 2" xfId="868" xr:uid="{00000000-0005-0000-0000-0000F6060000}"/>
    <cellStyle name="표준 102" xfId="869" xr:uid="{00000000-0005-0000-0000-0000F7060000}"/>
    <cellStyle name="표준 102 2" xfId="870" xr:uid="{00000000-0005-0000-0000-0000F8060000}"/>
    <cellStyle name="표준 103" xfId="871" xr:uid="{00000000-0005-0000-0000-0000F9060000}"/>
    <cellStyle name="표준 103 2" xfId="872" xr:uid="{00000000-0005-0000-0000-0000FA060000}"/>
    <cellStyle name="표준 104" xfId="873" xr:uid="{00000000-0005-0000-0000-0000FB060000}"/>
    <cellStyle name="표준 104 2" xfId="874" xr:uid="{00000000-0005-0000-0000-0000FC060000}"/>
    <cellStyle name="표준 105" xfId="875" xr:uid="{00000000-0005-0000-0000-0000FD060000}"/>
    <cellStyle name="표준 105 2" xfId="876" xr:uid="{00000000-0005-0000-0000-0000FE060000}"/>
    <cellStyle name="표준 106" xfId="877" xr:uid="{00000000-0005-0000-0000-0000FF060000}"/>
    <cellStyle name="표준 106 2" xfId="878" xr:uid="{00000000-0005-0000-0000-000000070000}"/>
    <cellStyle name="표준 107" xfId="879" xr:uid="{00000000-0005-0000-0000-000001070000}"/>
    <cellStyle name="표준 107 2" xfId="880" xr:uid="{00000000-0005-0000-0000-000002070000}"/>
    <cellStyle name="표준 108" xfId="881" xr:uid="{00000000-0005-0000-0000-000003070000}"/>
    <cellStyle name="표준 108 2" xfId="882" xr:uid="{00000000-0005-0000-0000-000004070000}"/>
    <cellStyle name="표준 109" xfId="883" xr:uid="{00000000-0005-0000-0000-000005070000}"/>
    <cellStyle name="표준 109 2" xfId="884" xr:uid="{00000000-0005-0000-0000-000006070000}"/>
    <cellStyle name="표준 11" xfId="357" xr:uid="{00000000-0005-0000-0000-000007070000}"/>
    <cellStyle name="표준 11 2" xfId="885" xr:uid="{00000000-0005-0000-0000-000008070000}"/>
    <cellStyle name="표준 11 3" xfId="886" xr:uid="{00000000-0005-0000-0000-000009070000}"/>
    <cellStyle name="표준 11 4" xfId="652" xr:uid="{00000000-0005-0000-0000-00000A070000}"/>
    <cellStyle name="표준 11 5" xfId="2067" xr:uid="{00000000-0005-0000-0000-00000B070000}"/>
    <cellStyle name="표준 110" xfId="887" xr:uid="{00000000-0005-0000-0000-00000C070000}"/>
    <cellStyle name="표준 110 2" xfId="888" xr:uid="{00000000-0005-0000-0000-00000D070000}"/>
    <cellStyle name="표준 111" xfId="889" xr:uid="{00000000-0005-0000-0000-00000E070000}"/>
    <cellStyle name="표준 111 2" xfId="890" xr:uid="{00000000-0005-0000-0000-00000F070000}"/>
    <cellStyle name="표준 112" xfId="891" xr:uid="{00000000-0005-0000-0000-000010070000}"/>
    <cellStyle name="표준 112 2" xfId="892" xr:uid="{00000000-0005-0000-0000-000011070000}"/>
    <cellStyle name="표준 113" xfId="893" xr:uid="{00000000-0005-0000-0000-000012070000}"/>
    <cellStyle name="표준 113 2" xfId="894" xr:uid="{00000000-0005-0000-0000-000013070000}"/>
    <cellStyle name="표준 114" xfId="895" xr:uid="{00000000-0005-0000-0000-000014070000}"/>
    <cellStyle name="표준 114 2" xfId="896" xr:uid="{00000000-0005-0000-0000-000015070000}"/>
    <cellStyle name="표준 115" xfId="897" xr:uid="{00000000-0005-0000-0000-000016070000}"/>
    <cellStyle name="표준 115 2" xfId="898" xr:uid="{00000000-0005-0000-0000-000017070000}"/>
    <cellStyle name="표준 116" xfId="899" xr:uid="{00000000-0005-0000-0000-000018070000}"/>
    <cellStyle name="표준 116 2" xfId="900" xr:uid="{00000000-0005-0000-0000-000019070000}"/>
    <cellStyle name="표준 117" xfId="901" xr:uid="{00000000-0005-0000-0000-00001A070000}"/>
    <cellStyle name="표준 117 2" xfId="902" xr:uid="{00000000-0005-0000-0000-00001B070000}"/>
    <cellStyle name="표준 117 3" xfId="903" xr:uid="{00000000-0005-0000-0000-00001C070000}"/>
    <cellStyle name="표준 118" xfId="904" xr:uid="{00000000-0005-0000-0000-00001D070000}"/>
    <cellStyle name="표준 118 2" xfId="905" xr:uid="{00000000-0005-0000-0000-00001E070000}"/>
    <cellStyle name="표준 118 3" xfId="906" xr:uid="{00000000-0005-0000-0000-00001F070000}"/>
    <cellStyle name="표준 119" xfId="907" xr:uid="{00000000-0005-0000-0000-000020070000}"/>
    <cellStyle name="표준 119 2" xfId="908" xr:uid="{00000000-0005-0000-0000-000021070000}"/>
    <cellStyle name="표준 119 3" xfId="909" xr:uid="{00000000-0005-0000-0000-000022070000}"/>
    <cellStyle name="표준 12" xfId="347" xr:uid="{00000000-0005-0000-0000-000023070000}"/>
    <cellStyle name="표준 12 2" xfId="910" xr:uid="{00000000-0005-0000-0000-000024070000}"/>
    <cellStyle name="표준 12 3" xfId="911" xr:uid="{00000000-0005-0000-0000-000025070000}"/>
    <cellStyle name="표준 12 4" xfId="2059" xr:uid="{00000000-0005-0000-0000-000026070000}"/>
    <cellStyle name="표준 120" xfId="912" xr:uid="{00000000-0005-0000-0000-000027070000}"/>
    <cellStyle name="표준 120 2" xfId="913" xr:uid="{00000000-0005-0000-0000-000028070000}"/>
    <cellStyle name="표준 121" xfId="914" xr:uid="{00000000-0005-0000-0000-000029070000}"/>
    <cellStyle name="표준 121 2" xfId="915" xr:uid="{00000000-0005-0000-0000-00002A070000}"/>
    <cellStyle name="표준 122" xfId="916" xr:uid="{00000000-0005-0000-0000-00002B070000}"/>
    <cellStyle name="표준 122 2" xfId="917" xr:uid="{00000000-0005-0000-0000-00002C070000}"/>
    <cellStyle name="표준 123" xfId="918" xr:uid="{00000000-0005-0000-0000-00002D070000}"/>
    <cellStyle name="표준 123 2" xfId="919" xr:uid="{00000000-0005-0000-0000-00002E070000}"/>
    <cellStyle name="표준 124" xfId="920" xr:uid="{00000000-0005-0000-0000-00002F070000}"/>
    <cellStyle name="표준 124 2" xfId="921" xr:uid="{00000000-0005-0000-0000-000030070000}"/>
    <cellStyle name="표준 125" xfId="922" xr:uid="{00000000-0005-0000-0000-000031070000}"/>
    <cellStyle name="표준 125 2" xfId="923" xr:uid="{00000000-0005-0000-0000-000032070000}"/>
    <cellStyle name="표준 126" xfId="924" xr:uid="{00000000-0005-0000-0000-000033070000}"/>
    <cellStyle name="표준 126 2" xfId="925" xr:uid="{00000000-0005-0000-0000-000034070000}"/>
    <cellStyle name="표준 127" xfId="926" xr:uid="{00000000-0005-0000-0000-000035070000}"/>
    <cellStyle name="표준 127 2" xfId="927" xr:uid="{00000000-0005-0000-0000-000036070000}"/>
    <cellStyle name="표준 128" xfId="928" xr:uid="{00000000-0005-0000-0000-000037070000}"/>
    <cellStyle name="표준 128 2" xfId="929" xr:uid="{00000000-0005-0000-0000-000038070000}"/>
    <cellStyle name="표준 129" xfId="930" xr:uid="{00000000-0005-0000-0000-000039070000}"/>
    <cellStyle name="표준 129 2" xfId="931" xr:uid="{00000000-0005-0000-0000-00003A070000}"/>
    <cellStyle name="표준 13" xfId="358" xr:uid="{00000000-0005-0000-0000-00003B070000}"/>
    <cellStyle name="표준 13 10" xfId="2849" xr:uid="{00000000-0005-0000-0000-00003C070000}"/>
    <cellStyle name="표준 13 2" xfId="373" xr:uid="{00000000-0005-0000-0000-00003D070000}"/>
    <cellStyle name="표준 13 2 2" xfId="932" xr:uid="{00000000-0005-0000-0000-00003E070000}"/>
    <cellStyle name="표준 13 2 3" xfId="381" xr:uid="{00000000-0005-0000-0000-00003F070000}"/>
    <cellStyle name="표준 13 2 4" xfId="2850" xr:uid="{00000000-0005-0000-0000-000040070000}"/>
    <cellStyle name="표준 13 3" xfId="933" xr:uid="{00000000-0005-0000-0000-000041070000}"/>
    <cellStyle name="표준 13 4" xfId="653" xr:uid="{00000000-0005-0000-0000-000042070000}"/>
    <cellStyle name="표준 13 5" xfId="2068" xr:uid="{00000000-0005-0000-0000-000043070000}"/>
    <cellStyle name="표준 13 6" xfId="2815" xr:uid="{00000000-0005-0000-0000-000044070000}"/>
    <cellStyle name="표준 13 6 2" xfId="2882" xr:uid="{00000000-0005-0000-0000-000045070000}"/>
    <cellStyle name="표준 13 7" xfId="2817" xr:uid="{00000000-0005-0000-0000-000046070000}"/>
    <cellStyle name="표준 13 7 2" xfId="2884" xr:uid="{00000000-0005-0000-0000-000047070000}"/>
    <cellStyle name="표준 13 8" xfId="2819" xr:uid="{00000000-0005-0000-0000-000048070000}"/>
    <cellStyle name="표준 13 8 2" xfId="2886" xr:uid="{00000000-0005-0000-0000-000049070000}"/>
    <cellStyle name="표준 13 9" xfId="377" xr:uid="{00000000-0005-0000-0000-00004A070000}"/>
    <cellStyle name="표준 130" xfId="934" xr:uid="{00000000-0005-0000-0000-00004B070000}"/>
    <cellStyle name="표준 130 2" xfId="935" xr:uid="{00000000-0005-0000-0000-00004C070000}"/>
    <cellStyle name="표준 131" xfId="936" xr:uid="{00000000-0005-0000-0000-00004D070000}"/>
    <cellStyle name="표준 131 2" xfId="937" xr:uid="{00000000-0005-0000-0000-00004E070000}"/>
    <cellStyle name="표준 132" xfId="938" xr:uid="{00000000-0005-0000-0000-00004F070000}"/>
    <cellStyle name="표준 132 2" xfId="939" xr:uid="{00000000-0005-0000-0000-000050070000}"/>
    <cellStyle name="표준 133" xfId="940" xr:uid="{00000000-0005-0000-0000-000051070000}"/>
    <cellStyle name="표준 133 2" xfId="941" xr:uid="{00000000-0005-0000-0000-000052070000}"/>
    <cellStyle name="표준 134" xfId="942" xr:uid="{00000000-0005-0000-0000-000053070000}"/>
    <cellStyle name="표준 134 2" xfId="943" xr:uid="{00000000-0005-0000-0000-000054070000}"/>
    <cellStyle name="표준 135" xfId="944" xr:uid="{00000000-0005-0000-0000-000055070000}"/>
    <cellStyle name="표준 135 2" xfId="945" xr:uid="{00000000-0005-0000-0000-000056070000}"/>
    <cellStyle name="표준 136" xfId="946" xr:uid="{00000000-0005-0000-0000-000057070000}"/>
    <cellStyle name="표준 136 2" xfId="947" xr:uid="{00000000-0005-0000-0000-000058070000}"/>
    <cellStyle name="표준 137" xfId="948" xr:uid="{00000000-0005-0000-0000-000059070000}"/>
    <cellStyle name="표준 137 2" xfId="949" xr:uid="{00000000-0005-0000-0000-00005A070000}"/>
    <cellStyle name="표준 138" xfId="950" xr:uid="{00000000-0005-0000-0000-00005B070000}"/>
    <cellStyle name="표준 138 2" xfId="951" xr:uid="{00000000-0005-0000-0000-00005C070000}"/>
    <cellStyle name="표준 139" xfId="952" xr:uid="{00000000-0005-0000-0000-00005D070000}"/>
    <cellStyle name="표준 139 2" xfId="953" xr:uid="{00000000-0005-0000-0000-00005E070000}"/>
    <cellStyle name="표준 14" xfId="355" xr:uid="{00000000-0005-0000-0000-00005F070000}"/>
    <cellStyle name="표준 14 10" xfId="2848" xr:uid="{00000000-0005-0000-0000-000060070000}"/>
    <cellStyle name="표준 14 2" xfId="372" xr:uid="{00000000-0005-0000-0000-000061070000}"/>
    <cellStyle name="표준 14 2 2" xfId="954" xr:uid="{00000000-0005-0000-0000-000062070000}"/>
    <cellStyle name="표준 14 2 3" xfId="382" xr:uid="{00000000-0005-0000-0000-000063070000}"/>
    <cellStyle name="표준 14 2 4" xfId="2851" xr:uid="{00000000-0005-0000-0000-000064070000}"/>
    <cellStyle name="표준 14 3" xfId="955" xr:uid="{00000000-0005-0000-0000-000065070000}"/>
    <cellStyle name="표준 14 4" xfId="654" xr:uid="{00000000-0005-0000-0000-000066070000}"/>
    <cellStyle name="표준 14 5" xfId="2069" xr:uid="{00000000-0005-0000-0000-000067070000}"/>
    <cellStyle name="표준 14 6" xfId="2816" xr:uid="{00000000-0005-0000-0000-000068070000}"/>
    <cellStyle name="표준 14 6 2" xfId="2883" xr:uid="{00000000-0005-0000-0000-000069070000}"/>
    <cellStyle name="표준 14 7" xfId="2818" xr:uid="{00000000-0005-0000-0000-00006A070000}"/>
    <cellStyle name="표준 14 7 2" xfId="2885" xr:uid="{00000000-0005-0000-0000-00006B070000}"/>
    <cellStyle name="표준 14 8" xfId="2820" xr:uid="{00000000-0005-0000-0000-00006C070000}"/>
    <cellStyle name="표준 14 8 2" xfId="2887" xr:uid="{00000000-0005-0000-0000-00006D070000}"/>
    <cellStyle name="표준 14 9" xfId="376" xr:uid="{00000000-0005-0000-0000-00006E070000}"/>
    <cellStyle name="표준 140" xfId="956" xr:uid="{00000000-0005-0000-0000-00006F070000}"/>
    <cellStyle name="표준 140 2" xfId="957" xr:uid="{00000000-0005-0000-0000-000070070000}"/>
    <cellStyle name="표준 141" xfId="958" xr:uid="{00000000-0005-0000-0000-000071070000}"/>
    <cellStyle name="표준 141 2" xfId="959" xr:uid="{00000000-0005-0000-0000-000072070000}"/>
    <cellStyle name="표준 142" xfId="960" xr:uid="{00000000-0005-0000-0000-000073070000}"/>
    <cellStyle name="표준 142 2" xfId="961" xr:uid="{00000000-0005-0000-0000-000074070000}"/>
    <cellStyle name="표준 143" xfId="962" xr:uid="{00000000-0005-0000-0000-000075070000}"/>
    <cellStyle name="표준 143 2" xfId="963" xr:uid="{00000000-0005-0000-0000-000076070000}"/>
    <cellStyle name="표준 144" xfId="964" xr:uid="{00000000-0005-0000-0000-000077070000}"/>
    <cellStyle name="표준 144 2" xfId="965" xr:uid="{00000000-0005-0000-0000-000078070000}"/>
    <cellStyle name="표준 145" xfId="966" xr:uid="{00000000-0005-0000-0000-000079070000}"/>
    <cellStyle name="표준 145 2" xfId="967" xr:uid="{00000000-0005-0000-0000-00007A070000}"/>
    <cellStyle name="표준 146" xfId="968" xr:uid="{00000000-0005-0000-0000-00007B070000}"/>
    <cellStyle name="표준 146 2" xfId="969" xr:uid="{00000000-0005-0000-0000-00007C070000}"/>
    <cellStyle name="표준 147" xfId="970" xr:uid="{00000000-0005-0000-0000-00007D070000}"/>
    <cellStyle name="표준 147 2" xfId="971" xr:uid="{00000000-0005-0000-0000-00007E070000}"/>
    <cellStyle name="표준 148" xfId="972" xr:uid="{00000000-0005-0000-0000-00007F070000}"/>
    <cellStyle name="표준 148 2" xfId="973" xr:uid="{00000000-0005-0000-0000-000080070000}"/>
    <cellStyle name="표준 149" xfId="974" xr:uid="{00000000-0005-0000-0000-000081070000}"/>
    <cellStyle name="표준 149 2" xfId="975" xr:uid="{00000000-0005-0000-0000-000082070000}"/>
    <cellStyle name="표준 15" xfId="655" xr:uid="{00000000-0005-0000-0000-000083070000}"/>
    <cellStyle name="표준 15 2" xfId="976" xr:uid="{00000000-0005-0000-0000-000084070000}"/>
    <cellStyle name="표준 15 3" xfId="977" xr:uid="{00000000-0005-0000-0000-000085070000}"/>
    <cellStyle name="표준 150" xfId="978" xr:uid="{00000000-0005-0000-0000-000086070000}"/>
    <cellStyle name="표준 150 2" xfId="979" xr:uid="{00000000-0005-0000-0000-000087070000}"/>
    <cellStyle name="표준 151" xfId="980" xr:uid="{00000000-0005-0000-0000-000088070000}"/>
    <cellStyle name="표준 151 2" xfId="981" xr:uid="{00000000-0005-0000-0000-000089070000}"/>
    <cellStyle name="표준 152" xfId="982" xr:uid="{00000000-0005-0000-0000-00008A070000}"/>
    <cellStyle name="표준 152 2" xfId="983" xr:uid="{00000000-0005-0000-0000-00008B070000}"/>
    <cellStyle name="표준 153" xfId="984" xr:uid="{00000000-0005-0000-0000-00008C070000}"/>
    <cellStyle name="표준 153 2" xfId="985" xr:uid="{00000000-0005-0000-0000-00008D070000}"/>
    <cellStyle name="표준 154" xfId="986" xr:uid="{00000000-0005-0000-0000-00008E070000}"/>
    <cellStyle name="표준 154 2" xfId="987" xr:uid="{00000000-0005-0000-0000-00008F070000}"/>
    <cellStyle name="표준 155" xfId="988" xr:uid="{00000000-0005-0000-0000-000090070000}"/>
    <cellStyle name="표준 155 2" xfId="989" xr:uid="{00000000-0005-0000-0000-000091070000}"/>
    <cellStyle name="표준 156" xfId="990" xr:uid="{00000000-0005-0000-0000-000092070000}"/>
    <cellStyle name="표준 156 2" xfId="991" xr:uid="{00000000-0005-0000-0000-000093070000}"/>
    <cellStyle name="표준 157" xfId="992" xr:uid="{00000000-0005-0000-0000-000094070000}"/>
    <cellStyle name="표준 157 2" xfId="993" xr:uid="{00000000-0005-0000-0000-000095070000}"/>
    <cellStyle name="표준 158" xfId="994" xr:uid="{00000000-0005-0000-0000-000096070000}"/>
    <cellStyle name="표준 158 2" xfId="995" xr:uid="{00000000-0005-0000-0000-000097070000}"/>
    <cellStyle name="표준 159" xfId="996" xr:uid="{00000000-0005-0000-0000-000098070000}"/>
    <cellStyle name="표준 159 2" xfId="997" xr:uid="{00000000-0005-0000-0000-000099070000}"/>
    <cellStyle name="표준 16" xfId="656" xr:uid="{00000000-0005-0000-0000-00009A070000}"/>
    <cellStyle name="표준 16 2" xfId="998" xr:uid="{00000000-0005-0000-0000-00009B070000}"/>
    <cellStyle name="표준 16 3" xfId="999" xr:uid="{00000000-0005-0000-0000-00009C070000}"/>
    <cellStyle name="표준 160" xfId="1000" xr:uid="{00000000-0005-0000-0000-00009D070000}"/>
    <cellStyle name="표준 160 2" xfId="1001" xr:uid="{00000000-0005-0000-0000-00009E070000}"/>
    <cellStyle name="표준 161" xfId="1002" xr:uid="{00000000-0005-0000-0000-00009F070000}"/>
    <cellStyle name="표준 161 2" xfId="1003" xr:uid="{00000000-0005-0000-0000-0000A0070000}"/>
    <cellStyle name="표준 162" xfId="1004" xr:uid="{00000000-0005-0000-0000-0000A1070000}"/>
    <cellStyle name="표준 162 2" xfId="1005" xr:uid="{00000000-0005-0000-0000-0000A2070000}"/>
    <cellStyle name="표준 163" xfId="1006" xr:uid="{00000000-0005-0000-0000-0000A3070000}"/>
    <cellStyle name="표준 163 2" xfId="1007" xr:uid="{00000000-0005-0000-0000-0000A4070000}"/>
    <cellStyle name="표준 164" xfId="1008" xr:uid="{00000000-0005-0000-0000-0000A5070000}"/>
    <cellStyle name="표준 164 2" xfId="1009" xr:uid="{00000000-0005-0000-0000-0000A6070000}"/>
    <cellStyle name="표준 165" xfId="1010" xr:uid="{00000000-0005-0000-0000-0000A7070000}"/>
    <cellStyle name="표준 165 2" xfId="1011" xr:uid="{00000000-0005-0000-0000-0000A8070000}"/>
    <cellStyle name="표준 166" xfId="1012" xr:uid="{00000000-0005-0000-0000-0000A9070000}"/>
    <cellStyle name="표준 166 2" xfId="1013" xr:uid="{00000000-0005-0000-0000-0000AA070000}"/>
    <cellStyle name="표준 167" xfId="1014" xr:uid="{00000000-0005-0000-0000-0000AB070000}"/>
    <cellStyle name="표준 167 2" xfId="1015" xr:uid="{00000000-0005-0000-0000-0000AC070000}"/>
    <cellStyle name="표준 168" xfId="1016" xr:uid="{00000000-0005-0000-0000-0000AD070000}"/>
    <cellStyle name="표준 168 2" xfId="1017" xr:uid="{00000000-0005-0000-0000-0000AE070000}"/>
    <cellStyle name="표준 169" xfId="1018" xr:uid="{00000000-0005-0000-0000-0000AF070000}"/>
    <cellStyle name="표준 169 2" xfId="1019" xr:uid="{00000000-0005-0000-0000-0000B0070000}"/>
    <cellStyle name="표준 17" xfId="657" xr:uid="{00000000-0005-0000-0000-0000B1070000}"/>
    <cellStyle name="표준 17 2" xfId="1020" xr:uid="{00000000-0005-0000-0000-0000B2070000}"/>
    <cellStyle name="표준 17 3" xfId="1021" xr:uid="{00000000-0005-0000-0000-0000B3070000}"/>
    <cellStyle name="표준 170" xfId="1022" xr:uid="{00000000-0005-0000-0000-0000B4070000}"/>
    <cellStyle name="표준 170 2" xfId="1023" xr:uid="{00000000-0005-0000-0000-0000B5070000}"/>
    <cellStyle name="표준 171" xfId="1024" xr:uid="{00000000-0005-0000-0000-0000B6070000}"/>
    <cellStyle name="표준 171 2" xfId="1025" xr:uid="{00000000-0005-0000-0000-0000B7070000}"/>
    <cellStyle name="표준 172" xfId="1026" xr:uid="{00000000-0005-0000-0000-0000B8070000}"/>
    <cellStyle name="표준 172 2" xfId="1027" xr:uid="{00000000-0005-0000-0000-0000B9070000}"/>
    <cellStyle name="표준 173" xfId="1028" xr:uid="{00000000-0005-0000-0000-0000BA070000}"/>
    <cellStyle name="표준 173 2" xfId="1029" xr:uid="{00000000-0005-0000-0000-0000BB070000}"/>
    <cellStyle name="표준 174" xfId="1030" xr:uid="{00000000-0005-0000-0000-0000BC070000}"/>
    <cellStyle name="표준 174 2" xfId="1031" xr:uid="{00000000-0005-0000-0000-0000BD070000}"/>
    <cellStyle name="표준 175" xfId="1032" xr:uid="{00000000-0005-0000-0000-0000BE070000}"/>
    <cellStyle name="표준 175 2" xfId="1033" xr:uid="{00000000-0005-0000-0000-0000BF070000}"/>
    <cellStyle name="표준 176" xfId="1034" xr:uid="{00000000-0005-0000-0000-0000C0070000}"/>
    <cellStyle name="표준 176 2" xfId="1035" xr:uid="{00000000-0005-0000-0000-0000C1070000}"/>
    <cellStyle name="표준 177" xfId="1036" xr:uid="{00000000-0005-0000-0000-0000C2070000}"/>
    <cellStyle name="표준 177 2" xfId="1037" xr:uid="{00000000-0005-0000-0000-0000C3070000}"/>
    <cellStyle name="표준 178" xfId="1038" xr:uid="{00000000-0005-0000-0000-0000C4070000}"/>
    <cellStyle name="표준 178 2" xfId="1039" xr:uid="{00000000-0005-0000-0000-0000C5070000}"/>
    <cellStyle name="표준 179" xfId="1040" xr:uid="{00000000-0005-0000-0000-0000C6070000}"/>
    <cellStyle name="표준 179 2" xfId="1041" xr:uid="{00000000-0005-0000-0000-0000C7070000}"/>
    <cellStyle name="표준 18" xfId="658" xr:uid="{00000000-0005-0000-0000-0000C8070000}"/>
    <cellStyle name="표준 18 2" xfId="1042" xr:uid="{00000000-0005-0000-0000-0000C9070000}"/>
    <cellStyle name="표준 18 3" xfId="1043" xr:uid="{00000000-0005-0000-0000-0000CA070000}"/>
    <cellStyle name="표준 180" xfId="1044" xr:uid="{00000000-0005-0000-0000-0000CB070000}"/>
    <cellStyle name="표준 180 2" xfId="1045" xr:uid="{00000000-0005-0000-0000-0000CC070000}"/>
    <cellStyle name="표준 181" xfId="1046" xr:uid="{00000000-0005-0000-0000-0000CD070000}"/>
    <cellStyle name="표준 181 2" xfId="1047" xr:uid="{00000000-0005-0000-0000-0000CE070000}"/>
    <cellStyle name="표준 182" xfId="1048" xr:uid="{00000000-0005-0000-0000-0000CF070000}"/>
    <cellStyle name="표준 182 2" xfId="1049" xr:uid="{00000000-0005-0000-0000-0000D0070000}"/>
    <cellStyle name="표준 183" xfId="1050" xr:uid="{00000000-0005-0000-0000-0000D1070000}"/>
    <cellStyle name="표준 183 2" xfId="1051" xr:uid="{00000000-0005-0000-0000-0000D2070000}"/>
    <cellStyle name="표준 184" xfId="1052" xr:uid="{00000000-0005-0000-0000-0000D3070000}"/>
    <cellStyle name="표준 184 2" xfId="1053" xr:uid="{00000000-0005-0000-0000-0000D4070000}"/>
    <cellStyle name="표준 185" xfId="1054" xr:uid="{00000000-0005-0000-0000-0000D5070000}"/>
    <cellStyle name="표준 185 2" xfId="1055" xr:uid="{00000000-0005-0000-0000-0000D6070000}"/>
    <cellStyle name="표준 186" xfId="1056" xr:uid="{00000000-0005-0000-0000-0000D7070000}"/>
    <cellStyle name="표준 186 2" xfId="1057" xr:uid="{00000000-0005-0000-0000-0000D8070000}"/>
    <cellStyle name="표준 187" xfId="1058" xr:uid="{00000000-0005-0000-0000-0000D9070000}"/>
    <cellStyle name="표준 187 2" xfId="1059" xr:uid="{00000000-0005-0000-0000-0000DA070000}"/>
    <cellStyle name="표준 188" xfId="1060" xr:uid="{00000000-0005-0000-0000-0000DB070000}"/>
    <cellStyle name="표준 188 2" xfId="1061" xr:uid="{00000000-0005-0000-0000-0000DC070000}"/>
    <cellStyle name="표준 189" xfId="1062" xr:uid="{00000000-0005-0000-0000-0000DD070000}"/>
    <cellStyle name="표준 189 2" xfId="1063" xr:uid="{00000000-0005-0000-0000-0000DE070000}"/>
    <cellStyle name="표준 19" xfId="659" xr:uid="{00000000-0005-0000-0000-0000DF070000}"/>
    <cellStyle name="표준 19 2" xfId="1064" xr:uid="{00000000-0005-0000-0000-0000E0070000}"/>
    <cellStyle name="표준 19 3" xfId="1065" xr:uid="{00000000-0005-0000-0000-0000E1070000}"/>
    <cellStyle name="표준 190" xfId="1066" xr:uid="{00000000-0005-0000-0000-0000E2070000}"/>
    <cellStyle name="표준 190 2" xfId="1067" xr:uid="{00000000-0005-0000-0000-0000E3070000}"/>
    <cellStyle name="표준 191" xfId="1068" xr:uid="{00000000-0005-0000-0000-0000E4070000}"/>
    <cellStyle name="표준 191 2" xfId="1069" xr:uid="{00000000-0005-0000-0000-0000E5070000}"/>
    <cellStyle name="표준 192" xfId="1070" xr:uid="{00000000-0005-0000-0000-0000E6070000}"/>
    <cellStyle name="표준 192 2" xfId="1071" xr:uid="{00000000-0005-0000-0000-0000E7070000}"/>
    <cellStyle name="표준 193" xfId="1072" xr:uid="{00000000-0005-0000-0000-0000E8070000}"/>
    <cellStyle name="표준 193 2" xfId="1073" xr:uid="{00000000-0005-0000-0000-0000E9070000}"/>
    <cellStyle name="표준 194" xfId="1074" xr:uid="{00000000-0005-0000-0000-0000EA070000}"/>
    <cellStyle name="표준 194 2" xfId="1075" xr:uid="{00000000-0005-0000-0000-0000EB070000}"/>
    <cellStyle name="표준 195" xfId="1076" xr:uid="{00000000-0005-0000-0000-0000EC070000}"/>
    <cellStyle name="표준 195 2" xfId="1077" xr:uid="{00000000-0005-0000-0000-0000ED070000}"/>
    <cellStyle name="표준 196" xfId="1078" xr:uid="{00000000-0005-0000-0000-0000EE070000}"/>
    <cellStyle name="표준 196 2" xfId="1079" xr:uid="{00000000-0005-0000-0000-0000EF070000}"/>
    <cellStyle name="표준 197" xfId="1080" xr:uid="{00000000-0005-0000-0000-0000F0070000}"/>
    <cellStyle name="표준 197 2" xfId="1081" xr:uid="{00000000-0005-0000-0000-0000F1070000}"/>
    <cellStyle name="표준 198" xfId="1082" xr:uid="{00000000-0005-0000-0000-0000F2070000}"/>
    <cellStyle name="표준 198 2" xfId="1083" xr:uid="{00000000-0005-0000-0000-0000F3070000}"/>
    <cellStyle name="표준 199" xfId="1084" xr:uid="{00000000-0005-0000-0000-0000F4070000}"/>
    <cellStyle name="표준 199 2" xfId="1085" xr:uid="{00000000-0005-0000-0000-0000F5070000}"/>
    <cellStyle name="표준 2" xfId="353" xr:uid="{00000000-0005-0000-0000-0000F6070000}"/>
    <cellStyle name="표준 2 2" xfId="359" xr:uid="{00000000-0005-0000-0000-0000F7070000}"/>
    <cellStyle name="표준 2 2 2" xfId="1086" xr:uid="{00000000-0005-0000-0000-0000F8070000}"/>
    <cellStyle name="표준 2 2 3" xfId="1087" xr:uid="{00000000-0005-0000-0000-0000F9070000}"/>
    <cellStyle name="표준 2 2 4" xfId="1088" xr:uid="{00000000-0005-0000-0000-0000FA070000}"/>
    <cellStyle name="표준 2 2 5" xfId="660" xr:uid="{00000000-0005-0000-0000-0000FB070000}"/>
    <cellStyle name="표준 2 2 6" xfId="2070" xr:uid="{00000000-0005-0000-0000-0000FC070000}"/>
    <cellStyle name="표준 2 3" xfId="360" xr:uid="{00000000-0005-0000-0000-0000FD070000}"/>
    <cellStyle name="표준 2 3 2" xfId="1089" xr:uid="{00000000-0005-0000-0000-0000FE070000}"/>
    <cellStyle name="표준 2 3 3" xfId="1090" xr:uid="{00000000-0005-0000-0000-0000FF070000}"/>
    <cellStyle name="표준 2 3 4" xfId="2071" xr:uid="{00000000-0005-0000-0000-000000080000}"/>
    <cellStyle name="표준 2 4" xfId="356" xr:uid="{00000000-0005-0000-0000-000001080000}"/>
    <cellStyle name="표준 2 4 2" xfId="661" xr:uid="{00000000-0005-0000-0000-000002080000}"/>
    <cellStyle name="표준 2 4 3" xfId="2072" xr:uid="{00000000-0005-0000-0000-000003080000}"/>
    <cellStyle name="표준 2 5" xfId="662" xr:uid="{00000000-0005-0000-0000-000004080000}"/>
    <cellStyle name="표준 2 6" xfId="1091" xr:uid="{00000000-0005-0000-0000-000005080000}"/>
    <cellStyle name="표준 2 7" xfId="1092" xr:uid="{00000000-0005-0000-0000-000006080000}"/>
    <cellStyle name="표준 2 8" xfId="2060" xr:uid="{00000000-0005-0000-0000-000007080000}"/>
    <cellStyle name="표준 2_2007상수도통계 엑셀파일" xfId="1093" xr:uid="{00000000-0005-0000-0000-000008080000}"/>
    <cellStyle name="표준 20" xfId="663" xr:uid="{00000000-0005-0000-0000-000009080000}"/>
    <cellStyle name="표준 20 2" xfId="1094" xr:uid="{00000000-0005-0000-0000-00000A080000}"/>
    <cellStyle name="표준 20 2 2" xfId="1095" xr:uid="{00000000-0005-0000-0000-00000B080000}"/>
    <cellStyle name="표준 20 2 3" xfId="1096" xr:uid="{00000000-0005-0000-0000-00000C080000}"/>
    <cellStyle name="표준 20 3" xfId="1097" xr:uid="{00000000-0005-0000-0000-00000D080000}"/>
    <cellStyle name="표준 20 3 2" xfId="1098" xr:uid="{00000000-0005-0000-0000-00000E080000}"/>
    <cellStyle name="표준 20 3 3" xfId="1099" xr:uid="{00000000-0005-0000-0000-00000F080000}"/>
    <cellStyle name="표준 20 4" xfId="1100" xr:uid="{00000000-0005-0000-0000-000010080000}"/>
    <cellStyle name="표준 20 4 2" xfId="1101" xr:uid="{00000000-0005-0000-0000-000011080000}"/>
    <cellStyle name="표준 20 4 3" xfId="1102" xr:uid="{00000000-0005-0000-0000-000012080000}"/>
    <cellStyle name="표준 20 5" xfId="1103" xr:uid="{00000000-0005-0000-0000-000013080000}"/>
    <cellStyle name="표준 20 5 2" xfId="1104" xr:uid="{00000000-0005-0000-0000-000014080000}"/>
    <cellStyle name="표준 20 5 3" xfId="1105" xr:uid="{00000000-0005-0000-0000-000015080000}"/>
    <cellStyle name="표준 20 6" xfId="1106" xr:uid="{00000000-0005-0000-0000-000016080000}"/>
    <cellStyle name="표준 20 7" xfId="1107" xr:uid="{00000000-0005-0000-0000-000017080000}"/>
    <cellStyle name="표준 20_2008 상수도통계 취합자료(1008)" xfId="1108" xr:uid="{00000000-0005-0000-0000-000018080000}"/>
    <cellStyle name="표준 200" xfId="1109" xr:uid="{00000000-0005-0000-0000-000019080000}"/>
    <cellStyle name="표준 200 2" xfId="1110" xr:uid="{00000000-0005-0000-0000-00001A080000}"/>
    <cellStyle name="표준 201" xfId="1111" xr:uid="{00000000-0005-0000-0000-00001B080000}"/>
    <cellStyle name="표준 201 2" xfId="1112" xr:uid="{00000000-0005-0000-0000-00001C080000}"/>
    <cellStyle name="표준 202" xfId="1113" xr:uid="{00000000-0005-0000-0000-00001D080000}"/>
    <cellStyle name="표준 202 2" xfId="1114" xr:uid="{00000000-0005-0000-0000-00001E080000}"/>
    <cellStyle name="표준 203" xfId="1115" xr:uid="{00000000-0005-0000-0000-00001F080000}"/>
    <cellStyle name="표준 203 2" xfId="1116" xr:uid="{00000000-0005-0000-0000-000020080000}"/>
    <cellStyle name="표준 204" xfId="1117" xr:uid="{00000000-0005-0000-0000-000021080000}"/>
    <cellStyle name="표준 204 2" xfId="1118" xr:uid="{00000000-0005-0000-0000-000022080000}"/>
    <cellStyle name="표준 205" xfId="1119" xr:uid="{00000000-0005-0000-0000-000023080000}"/>
    <cellStyle name="표준 205 2" xfId="1120" xr:uid="{00000000-0005-0000-0000-000024080000}"/>
    <cellStyle name="표준 206" xfId="1121" xr:uid="{00000000-0005-0000-0000-000025080000}"/>
    <cellStyle name="표준 206 2" xfId="1122" xr:uid="{00000000-0005-0000-0000-000026080000}"/>
    <cellStyle name="표준 207" xfId="1123" xr:uid="{00000000-0005-0000-0000-000027080000}"/>
    <cellStyle name="표준 207 2" xfId="1124" xr:uid="{00000000-0005-0000-0000-000028080000}"/>
    <cellStyle name="표준 208" xfId="1125" xr:uid="{00000000-0005-0000-0000-000029080000}"/>
    <cellStyle name="표준 208 2" xfId="1126" xr:uid="{00000000-0005-0000-0000-00002A080000}"/>
    <cellStyle name="표준 209" xfId="1127" xr:uid="{00000000-0005-0000-0000-00002B080000}"/>
    <cellStyle name="표준 209 2" xfId="1128" xr:uid="{00000000-0005-0000-0000-00002C080000}"/>
    <cellStyle name="표준 21" xfId="664" xr:uid="{00000000-0005-0000-0000-00002D080000}"/>
    <cellStyle name="표준 21 2" xfId="1129" xr:uid="{00000000-0005-0000-0000-00002E080000}"/>
    <cellStyle name="표준 21 2 2" xfId="1130" xr:uid="{00000000-0005-0000-0000-00002F080000}"/>
    <cellStyle name="표준 21 2 3" xfId="1131" xr:uid="{00000000-0005-0000-0000-000030080000}"/>
    <cellStyle name="표준 21 3" xfId="1132" xr:uid="{00000000-0005-0000-0000-000031080000}"/>
    <cellStyle name="표준 21 3 2" xfId="1133" xr:uid="{00000000-0005-0000-0000-000032080000}"/>
    <cellStyle name="표준 21 3 3" xfId="1134" xr:uid="{00000000-0005-0000-0000-000033080000}"/>
    <cellStyle name="표준 21 4" xfId="1135" xr:uid="{00000000-0005-0000-0000-000034080000}"/>
    <cellStyle name="표준 21 4 2" xfId="1136" xr:uid="{00000000-0005-0000-0000-000035080000}"/>
    <cellStyle name="표준 21 4 3" xfId="1137" xr:uid="{00000000-0005-0000-0000-000036080000}"/>
    <cellStyle name="표준 21 5" xfId="1138" xr:uid="{00000000-0005-0000-0000-000037080000}"/>
    <cellStyle name="표준 21 5 2" xfId="1139" xr:uid="{00000000-0005-0000-0000-000038080000}"/>
    <cellStyle name="표준 21 5 3" xfId="1140" xr:uid="{00000000-0005-0000-0000-000039080000}"/>
    <cellStyle name="표준 21 6" xfId="1141" xr:uid="{00000000-0005-0000-0000-00003A080000}"/>
    <cellStyle name="표준 21 7" xfId="1142" xr:uid="{00000000-0005-0000-0000-00003B080000}"/>
    <cellStyle name="표준 21_2008 상수도통계 취합자료(1008)" xfId="1143" xr:uid="{00000000-0005-0000-0000-00003C080000}"/>
    <cellStyle name="표준 210" xfId="1144" xr:uid="{00000000-0005-0000-0000-00003D080000}"/>
    <cellStyle name="표준 210 2" xfId="1145" xr:uid="{00000000-0005-0000-0000-00003E080000}"/>
    <cellStyle name="표준 211" xfId="1146" xr:uid="{00000000-0005-0000-0000-00003F080000}"/>
    <cellStyle name="표준 211 2" xfId="1147" xr:uid="{00000000-0005-0000-0000-000040080000}"/>
    <cellStyle name="표준 212" xfId="1148" xr:uid="{00000000-0005-0000-0000-000041080000}"/>
    <cellStyle name="표준 212 2" xfId="1149" xr:uid="{00000000-0005-0000-0000-000042080000}"/>
    <cellStyle name="표준 213" xfId="1150" xr:uid="{00000000-0005-0000-0000-000043080000}"/>
    <cellStyle name="표준 213 2" xfId="1151" xr:uid="{00000000-0005-0000-0000-000044080000}"/>
    <cellStyle name="표준 214" xfId="1152" xr:uid="{00000000-0005-0000-0000-000045080000}"/>
    <cellStyle name="표준 214 2" xfId="1153" xr:uid="{00000000-0005-0000-0000-000046080000}"/>
    <cellStyle name="표준 215" xfId="1154" xr:uid="{00000000-0005-0000-0000-000047080000}"/>
    <cellStyle name="표준 215 2" xfId="1155" xr:uid="{00000000-0005-0000-0000-000048080000}"/>
    <cellStyle name="표준 216" xfId="1156" xr:uid="{00000000-0005-0000-0000-000049080000}"/>
    <cellStyle name="표준 216 2" xfId="1157" xr:uid="{00000000-0005-0000-0000-00004A080000}"/>
    <cellStyle name="표준 217" xfId="1158" xr:uid="{00000000-0005-0000-0000-00004B080000}"/>
    <cellStyle name="표준 217 2" xfId="1159" xr:uid="{00000000-0005-0000-0000-00004C080000}"/>
    <cellStyle name="표준 218" xfId="1160" xr:uid="{00000000-0005-0000-0000-00004D080000}"/>
    <cellStyle name="표준 218 2" xfId="1161" xr:uid="{00000000-0005-0000-0000-00004E080000}"/>
    <cellStyle name="표준 219" xfId="1162" xr:uid="{00000000-0005-0000-0000-00004F080000}"/>
    <cellStyle name="표준 219 2" xfId="1163" xr:uid="{00000000-0005-0000-0000-000050080000}"/>
    <cellStyle name="표준 22" xfId="665" xr:uid="{00000000-0005-0000-0000-000051080000}"/>
    <cellStyle name="표준 22 2" xfId="1164" xr:uid="{00000000-0005-0000-0000-000052080000}"/>
    <cellStyle name="표준 22 2 2" xfId="1165" xr:uid="{00000000-0005-0000-0000-000053080000}"/>
    <cellStyle name="표준 22 2 3" xfId="1166" xr:uid="{00000000-0005-0000-0000-000054080000}"/>
    <cellStyle name="표준 22 3" xfId="1167" xr:uid="{00000000-0005-0000-0000-000055080000}"/>
    <cellStyle name="표준 22 3 2" xfId="1168" xr:uid="{00000000-0005-0000-0000-000056080000}"/>
    <cellStyle name="표준 22 3 3" xfId="1169" xr:uid="{00000000-0005-0000-0000-000057080000}"/>
    <cellStyle name="표준 22 4" xfId="1170" xr:uid="{00000000-0005-0000-0000-000058080000}"/>
    <cellStyle name="표준 22 4 2" xfId="1171" xr:uid="{00000000-0005-0000-0000-000059080000}"/>
    <cellStyle name="표준 22 4 3" xfId="1172" xr:uid="{00000000-0005-0000-0000-00005A080000}"/>
    <cellStyle name="표준 22 5" xfId="1173" xr:uid="{00000000-0005-0000-0000-00005B080000}"/>
    <cellStyle name="표준 22 5 2" xfId="1174" xr:uid="{00000000-0005-0000-0000-00005C080000}"/>
    <cellStyle name="표준 22 5 3" xfId="1175" xr:uid="{00000000-0005-0000-0000-00005D080000}"/>
    <cellStyle name="표준 22 6" xfId="1176" xr:uid="{00000000-0005-0000-0000-00005E080000}"/>
    <cellStyle name="표준 22 7" xfId="1177" xr:uid="{00000000-0005-0000-0000-00005F080000}"/>
    <cellStyle name="표준 22_2008 상수도통계 취합자료(1008)" xfId="1178" xr:uid="{00000000-0005-0000-0000-000060080000}"/>
    <cellStyle name="표준 220" xfId="1179" xr:uid="{00000000-0005-0000-0000-000061080000}"/>
    <cellStyle name="표준 220 2" xfId="1180" xr:uid="{00000000-0005-0000-0000-000062080000}"/>
    <cellStyle name="표준 221" xfId="1181" xr:uid="{00000000-0005-0000-0000-000063080000}"/>
    <cellStyle name="표준 221 2" xfId="1182" xr:uid="{00000000-0005-0000-0000-000064080000}"/>
    <cellStyle name="표준 222" xfId="1183" xr:uid="{00000000-0005-0000-0000-000065080000}"/>
    <cellStyle name="표준 222 2" xfId="1184" xr:uid="{00000000-0005-0000-0000-000066080000}"/>
    <cellStyle name="표준 223" xfId="1185" xr:uid="{00000000-0005-0000-0000-000067080000}"/>
    <cellStyle name="표준 223 2" xfId="1186" xr:uid="{00000000-0005-0000-0000-000068080000}"/>
    <cellStyle name="표준 224" xfId="1187" xr:uid="{00000000-0005-0000-0000-000069080000}"/>
    <cellStyle name="표준 224 2" xfId="1188" xr:uid="{00000000-0005-0000-0000-00006A080000}"/>
    <cellStyle name="표준 225" xfId="1189" xr:uid="{00000000-0005-0000-0000-00006B080000}"/>
    <cellStyle name="표준 225 2" xfId="1190" xr:uid="{00000000-0005-0000-0000-00006C080000}"/>
    <cellStyle name="표준 226" xfId="1191" xr:uid="{00000000-0005-0000-0000-00006D080000}"/>
    <cellStyle name="표준 226 2" xfId="1192" xr:uid="{00000000-0005-0000-0000-00006E080000}"/>
    <cellStyle name="표준 227" xfId="1193" xr:uid="{00000000-0005-0000-0000-00006F080000}"/>
    <cellStyle name="표준 227 2" xfId="1194" xr:uid="{00000000-0005-0000-0000-000070080000}"/>
    <cellStyle name="표준 228" xfId="1195" xr:uid="{00000000-0005-0000-0000-000071080000}"/>
    <cellStyle name="표준 228 2" xfId="1196" xr:uid="{00000000-0005-0000-0000-000072080000}"/>
    <cellStyle name="표준 229" xfId="1197" xr:uid="{00000000-0005-0000-0000-000073080000}"/>
    <cellStyle name="표준 229 2" xfId="1198" xr:uid="{00000000-0005-0000-0000-000074080000}"/>
    <cellStyle name="표준 23" xfId="666" xr:uid="{00000000-0005-0000-0000-000075080000}"/>
    <cellStyle name="표준 23 2" xfId="1199" xr:uid="{00000000-0005-0000-0000-000076080000}"/>
    <cellStyle name="표준 23 3" xfId="1200" xr:uid="{00000000-0005-0000-0000-000077080000}"/>
    <cellStyle name="표준 230" xfId="1201" xr:uid="{00000000-0005-0000-0000-000078080000}"/>
    <cellStyle name="표준 230 2" xfId="1202" xr:uid="{00000000-0005-0000-0000-000079080000}"/>
    <cellStyle name="표준 231" xfId="1203" xr:uid="{00000000-0005-0000-0000-00007A080000}"/>
    <cellStyle name="표준 231 2" xfId="1204" xr:uid="{00000000-0005-0000-0000-00007B080000}"/>
    <cellStyle name="표준 232" xfId="1205" xr:uid="{00000000-0005-0000-0000-00007C080000}"/>
    <cellStyle name="표준 232 2" xfId="1206" xr:uid="{00000000-0005-0000-0000-00007D080000}"/>
    <cellStyle name="표준 233" xfId="1207" xr:uid="{00000000-0005-0000-0000-00007E080000}"/>
    <cellStyle name="표준 233 2" xfId="1208" xr:uid="{00000000-0005-0000-0000-00007F080000}"/>
    <cellStyle name="표준 234" xfId="1209" xr:uid="{00000000-0005-0000-0000-000080080000}"/>
    <cellStyle name="표준 234 2" xfId="1210" xr:uid="{00000000-0005-0000-0000-000081080000}"/>
    <cellStyle name="표준 235" xfId="1211" xr:uid="{00000000-0005-0000-0000-000082080000}"/>
    <cellStyle name="표준 235 2" xfId="1212" xr:uid="{00000000-0005-0000-0000-000083080000}"/>
    <cellStyle name="표준 236" xfId="1213" xr:uid="{00000000-0005-0000-0000-000084080000}"/>
    <cellStyle name="표준 236 2" xfId="1214" xr:uid="{00000000-0005-0000-0000-000085080000}"/>
    <cellStyle name="표준 237" xfId="1215" xr:uid="{00000000-0005-0000-0000-000086080000}"/>
    <cellStyle name="표준 237 2" xfId="1216" xr:uid="{00000000-0005-0000-0000-000087080000}"/>
    <cellStyle name="표준 238" xfId="1217" xr:uid="{00000000-0005-0000-0000-000088080000}"/>
    <cellStyle name="표준 238 2" xfId="1218" xr:uid="{00000000-0005-0000-0000-000089080000}"/>
    <cellStyle name="표준 239" xfId="1219" xr:uid="{00000000-0005-0000-0000-00008A080000}"/>
    <cellStyle name="표준 239 2" xfId="1220" xr:uid="{00000000-0005-0000-0000-00008B080000}"/>
    <cellStyle name="표준 24" xfId="667" xr:uid="{00000000-0005-0000-0000-00008C080000}"/>
    <cellStyle name="표준 24 2" xfId="1221" xr:uid="{00000000-0005-0000-0000-00008D080000}"/>
    <cellStyle name="표준 24 3" xfId="1222" xr:uid="{00000000-0005-0000-0000-00008E080000}"/>
    <cellStyle name="표준 240" xfId="1223" xr:uid="{00000000-0005-0000-0000-00008F080000}"/>
    <cellStyle name="표준 240 2" xfId="1224" xr:uid="{00000000-0005-0000-0000-000090080000}"/>
    <cellStyle name="표준 241" xfId="1225" xr:uid="{00000000-0005-0000-0000-000091080000}"/>
    <cellStyle name="표준 241 2" xfId="1226" xr:uid="{00000000-0005-0000-0000-000092080000}"/>
    <cellStyle name="표준 242" xfId="1227" xr:uid="{00000000-0005-0000-0000-000093080000}"/>
    <cellStyle name="표준 242 2" xfId="1228" xr:uid="{00000000-0005-0000-0000-000094080000}"/>
    <cellStyle name="표준 243" xfId="1229" xr:uid="{00000000-0005-0000-0000-000095080000}"/>
    <cellStyle name="표준 243 2" xfId="1230" xr:uid="{00000000-0005-0000-0000-000096080000}"/>
    <cellStyle name="표준 244" xfId="1231" xr:uid="{00000000-0005-0000-0000-000097080000}"/>
    <cellStyle name="표준 244 2" xfId="1232" xr:uid="{00000000-0005-0000-0000-000098080000}"/>
    <cellStyle name="표준 245" xfId="1233" xr:uid="{00000000-0005-0000-0000-000099080000}"/>
    <cellStyle name="표준 245 2" xfId="1234" xr:uid="{00000000-0005-0000-0000-00009A080000}"/>
    <cellStyle name="표준 246" xfId="1235" xr:uid="{00000000-0005-0000-0000-00009B080000}"/>
    <cellStyle name="표준 246 2" xfId="1236" xr:uid="{00000000-0005-0000-0000-00009C080000}"/>
    <cellStyle name="표준 247" xfId="1237" xr:uid="{00000000-0005-0000-0000-00009D080000}"/>
    <cellStyle name="표준 247 2" xfId="1238" xr:uid="{00000000-0005-0000-0000-00009E080000}"/>
    <cellStyle name="표준 248" xfId="1239" xr:uid="{00000000-0005-0000-0000-00009F080000}"/>
    <cellStyle name="표준 248 2" xfId="1240" xr:uid="{00000000-0005-0000-0000-0000A0080000}"/>
    <cellStyle name="표준 249" xfId="1241" xr:uid="{00000000-0005-0000-0000-0000A1080000}"/>
    <cellStyle name="표준 249 2" xfId="1242" xr:uid="{00000000-0005-0000-0000-0000A2080000}"/>
    <cellStyle name="표준 25" xfId="668" xr:uid="{00000000-0005-0000-0000-0000A3080000}"/>
    <cellStyle name="표준 25 2" xfId="1243" xr:uid="{00000000-0005-0000-0000-0000A4080000}"/>
    <cellStyle name="표준 25 3" xfId="1244" xr:uid="{00000000-0005-0000-0000-0000A5080000}"/>
    <cellStyle name="표준 250" xfId="1245" xr:uid="{00000000-0005-0000-0000-0000A6080000}"/>
    <cellStyle name="표준 250 2" xfId="1246" xr:uid="{00000000-0005-0000-0000-0000A7080000}"/>
    <cellStyle name="표준 251" xfId="1247" xr:uid="{00000000-0005-0000-0000-0000A8080000}"/>
    <cellStyle name="표준 251 2" xfId="1248" xr:uid="{00000000-0005-0000-0000-0000A9080000}"/>
    <cellStyle name="표준 252" xfId="1249" xr:uid="{00000000-0005-0000-0000-0000AA080000}"/>
    <cellStyle name="표준 252 2" xfId="1250" xr:uid="{00000000-0005-0000-0000-0000AB080000}"/>
    <cellStyle name="표준 253" xfId="1251" xr:uid="{00000000-0005-0000-0000-0000AC080000}"/>
    <cellStyle name="표준 253 2" xfId="1252" xr:uid="{00000000-0005-0000-0000-0000AD080000}"/>
    <cellStyle name="표준 254" xfId="1253" xr:uid="{00000000-0005-0000-0000-0000AE080000}"/>
    <cellStyle name="표준 254 2" xfId="1254" xr:uid="{00000000-0005-0000-0000-0000AF080000}"/>
    <cellStyle name="표준 255" xfId="1255" xr:uid="{00000000-0005-0000-0000-0000B0080000}"/>
    <cellStyle name="표준 255 2" xfId="1256" xr:uid="{00000000-0005-0000-0000-0000B1080000}"/>
    <cellStyle name="표준 256" xfId="1257" xr:uid="{00000000-0005-0000-0000-0000B2080000}"/>
    <cellStyle name="표준 257" xfId="1258" xr:uid="{00000000-0005-0000-0000-0000B3080000}"/>
    <cellStyle name="표준 258" xfId="1259" xr:uid="{00000000-0005-0000-0000-0000B4080000}"/>
    <cellStyle name="표준 259" xfId="1260" xr:uid="{00000000-0005-0000-0000-0000B5080000}"/>
    <cellStyle name="표준 26" xfId="669" xr:uid="{00000000-0005-0000-0000-0000B6080000}"/>
    <cellStyle name="표준 26 2" xfId="1261" xr:uid="{00000000-0005-0000-0000-0000B7080000}"/>
    <cellStyle name="표준 26 3" xfId="1262" xr:uid="{00000000-0005-0000-0000-0000B8080000}"/>
    <cellStyle name="표준 260" xfId="1263" xr:uid="{00000000-0005-0000-0000-0000B9080000}"/>
    <cellStyle name="표준 261" xfId="1264" xr:uid="{00000000-0005-0000-0000-0000BA080000}"/>
    <cellStyle name="표준 262" xfId="1265" xr:uid="{00000000-0005-0000-0000-0000BB080000}"/>
    <cellStyle name="표준 263" xfId="1266" xr:uid="{00000000-0005-0000-0000-0000BC080000}"/>
    <cellStyle name="표준 264" xfId="1267" xr:uid="{00000000-0005-0000-0000-0000BD080000}"/>
    <cellStyle name="표준 265" xfId="1268" xr:uid="{00000000-0005-0000-0000-0000BE080000}"/>
    <cellStyle name="표준 266" xfId="1269" xr:uid="{00000000-0005-0000-0000-0000BF080000}"/>
    <cellStyle name="표준 267" xfId="1270" xr:uid="{00000000-0005-0000-0000-0000C0080000}"/>
    <cellStyle name="표준 268" xfId="1271" xr:uid="{00000000-0005-0000-0000-0000C1080000}"/>
    <cellStyle name="표준 269" xfId="1272" xr:uid="{00000000-0005-0000-0000-0000C2080000}"/>
    <cellStyle name="표준 27" xfId="670" xr:uid="{00000000-0005-0000-0000-0000C3080000}"/>
    <cellStyle name="표준 27 2" xfId="1273" xr:uid="{00000000-0005-0000-0000-0000C4080000}"/>
    <cellStyle name="표준 27 3" xfId="1274" xr:uid="{00000000-0005-0000-0000-0000C5080000}"/>
    <cellStyle name="표준 270" xfId="1275" xr:uid="{00000000-0005-0000-0000-0000C6080000}"/>
    <cellStyle name="표준 271" xfId="1276" xr:uid="{00000000-0005-0000-0000-0000C7080000}"/>
    <cellStyle name="표준 272" xfId="1277" xr:uid="{00000000-0005-0000-0000-0000C8080000}"/>
    <cellStyle name="표준 273" xfId="1278" xr:uid="{00000000-0005-0000-0000-0000C9080000}"/>
    <cellStyle name="표준 274" xfId="1279" xr:uid="{00000000-0005-0000-0000-0000CA080000}"/>
    <cellStyle name="표준 275" xfId="1280" xr:uid="{00000000-0005-0000-0000-0000CB080000}"/>
    <cellStyle name="표준 276" xfId="1281" xr:uid="{00000000-0005-0000-0000-0000CC080000}"/>
    <cellStyle name="표준 277" xfId="1282" xr:uid="{00000000-0005-0000-0000-0000CD080000}"/>
    <cellStyle name="표준 278" xfId="1283" xr:uid="{00000000-0005-0000-0000-0000CE080000}"/>
    <cellStyle name="표준 279" xfId="1284" xr:uid="{00000000-0005-0000-0000-0000CF080000}"/>
    <cellStyle name="표준 28" xfId="671" xr:uid="{00000000-0005-0000-0000-0000D0080000}"/>
    <cellStyle name="표준 28 2" xfId="1285" xr:uid="{00000000-0005-0000-0000-0000D1080000}"/>
    <cellStyle name="표준 28 3" xfId="1286" xr:uid="{00000000-0005-0000-0000-0000D2080000}"/>
    <cellStyle name="표준 280" xfId="1287" xr:uid="{00000000-0005-0000-0000-0000D3080000}"/>
    <cellStyle name="표준 281" xfId="1288" xr:uid="{00000000-0005-0000-0000-0000D4080000}"/>
    <cellStyle name="표준 282" xfId="1289" xr:uid="{00000000-0005-0000-0000-0000D5080000}"/>
    <cellStyle name="표준 283" xfId="1290" xr:uid="{00000000-0005-0000-0000-0000D6080000}"/>
    <cellStyle name="표준 284" xfId="1291" xr:uid="{00000000-0005-0000-0000-0000D7080000}"/>
    <cellStyle name="표준 285" xfId="1292" xr:uid="{00000000-0005-0000-0000-0000D8080000}"/>
    <cellStyle name="표준 286" xfId="1293" xr:uid="{00000000-0005-0000-0000-0000D9080000}"/>
    <cellStyle name="표준 287" xfId="1294" xr:uid="{00000000-0005-0000-0000-0000DA080000}"/>
    <cellStyle name="표준 288" xfId="1295" xr:uid="{00000000-0005-0000-0000-0000DB080000}"/>
    <cellStyle name="표준 289" xfId="1296" xr:uid="{00000000-0005-0000-0000-0000DC080000}"/>
    <cellStyle name="표준 29" xfId="672" xr:uid="{00000000-0005-0000-0000-0000DD080000}"/>
    <cellStyle name="표준 29 2" xfId="1297" xr:uid="{00000000-0005-0000-0000-0000DE080000}"/>
    <cellStyle name="표준 29 3" xfId="1298" xr:uid="{00000000-0005-0000-0000-0000DF080000}"/>
    <cellStyle name="표준 290" xfId="1299" xr:uid="{00000000-0005-0000-0000-0000E0080000}"/>
    <cellStyle name="표준 291" xfId="1300" xr:uid="{00000000-0005-0000-0000-0000E1080000}"/>
    <cellStyle name="표준 292" xfId="1301" xr:uid="{00000000-0005-0000-0000-0000E2080000}"/>
    <cellStyle name="표준 293" xfId="1302" xr:uid="{00000000-0005-0000-0000-0000E3080000}"/>
    <cellStyle name="표준 294" xfId="1303" xr:uid="{00000000-0005-0000-0000-0000E4080000}"/>
    <cellStyle name="표준 295" xfId="1304" xr:uid="{00000000-0005-0000-0000-0000E5080000}"/>
    <cellStyle name="표준 296" xfId="1305" xr:uid="{00000000-0005-0000-0000-0000E6080000}"/>
    <cellStyle name="표준 297" xfId="1306" xr:uid="{00000000-0005-0000-0000-0000E7080000}"/>
    <cellStyle name="표준 298" xfId="1307" xr:uid="{00000000-0005-0000-0000-0000E8080000}"/>
    <cellStyle name="표준 299" xfId="1308" xr:uid="{00000000-0005-0000-0000-0000E9080000}"/>
    <cellStyle name="표준 3" xfId="361" xr:uid="{00000000-0005-0000-0000-0000EA080000}"/>
    <cellStyle name="표준 3 2" xfId="674" xr:uid="{00000000-0005-0000-0000-0000EB080000}"/>
    <cellStyle name="표준 3 2 2" xfId="2844" xr:uid="{00000000-0005-0000-0000-0000EC080000}"/>
    <cellStyle name="표준 3 3" xfId="1309" xr:uid="{00000000-0005-0000-0000-0000ED080000}"/>
    <cellStyle name="표준 3 4" xfId="1310" xr:uid="{00000000-0005-0000-0000-0000EE080000}"/>
    <cellStyle name="표준 3 5" xfId="1311" xr:uid="{00000000-0005-0000-0000-0000EF080000}"/>
    <cellStyle name="표준 3 6" xfId="673" xr:uid="{00000000-0005-0000-0000-0000F0080000}"/>
    <cellStyle name="표준 3 7" xfId="2073" xr:uid="{00000000-0005-0000-0000-0000F1080000}"/>
    <cellStyle name="표준 30" xfId="675" xr:uid="{00000000-0005-0000-0000-0000F2080000}"/>
    <cellStyle name="표준 30 2" xfId="1312" xr:uid="{00000000-0005-0000-0000-0000F3080000}"/>
    <cellStyle name="표준 30 3" xfId="1313" xr:uid="{00000000-0005-0000-0000-0000F4080000}"/>
    <cellStyle name="표준 300" xfId="1314" xr:uid="{00000000-0005-0000-0000-0000F5080000}"/>
    <cellStyle name="표준 301" xfId="1315" xr:uid="{00000000-0005-0000-0000-0000F6080000}"/>
    <cellStyle name="표준 302" xfId="1316" xr:uid="{00000000-0005-0000-0000-0000F7080000}"/>
    <cellStyle name="표준 303" xfId="1317" xr:uid="{00000000-0005-0000-0000-0000F8080000}"/>
    <cellStyle name="표준 304" xfId="1318" xr:uid="{00000000-0005-0000-0000-0000F9080000}"/>
    <cellStyle name="표준 305" xfId="1319" xr:uid="{00000000-0005-0000-0000-0000FA080000}"/>
    <cellStyle name="표준 306" xfId="1320" xr:uid="{00000000-0005-0000-0000-0000FB080000}"/>
    <cellStyle name="표준 307" xfId="1321" xr:uid="{00000000-0005-0000-0000-0000FC080000}"/>
    <cellStyle name="표준 308" xfId="1322" xr:uid="{00000000-0005-0000-0000-0000FD080000}"/>
    <cellStyle name="표준 309" xfId="1323" xr:uid="{00000000-0005-0000-0000-0000FE080000}"/>
    <cellStyle name="표준 31" xfId="676" xr:uid="{00000000-0005-0000-0000-0000FF080000}"/>
    <cellStyle name="표준 31 2" xfId="1324" xr:uid="{00000000-0005-0000-0000-000000090000}"/>
    <cellStyle name="표준 31 3" xfId="1325" xr:uid="{00000000-0005-0000-0000-000001090000}"/>
    <cellStyle name="표준 310" xfId="1326" xr:uid="{00000000-0005-0000-0000-000002090000}"/>
    <cellStyle name="표준 311" xfId="1327" xr:uid="{00000000-0005-0000-0000-000003090000}"/>
    <cellStyle name="표준 312" xfId="1328" xr:uid="{00000000-0005-0000-0000-000004090000}"/>
    <cellStyle name="표준 313" xfId="1329" xr:uid="{00000000-0005-0000-0000-000005090000}"/>
    <cellStyle name="표준 314" xfId="1330" xr:uid="{00000000-0005-0000-0000-000006090000}"/>
    <cellStyle name="표준 315" xfId="1331" xr:uid="{00000000-0005-0000-0000-000007090000}"/>
    <cellStyle name="표준 316" xfId="1332" xr:uid="{00000000-0005-0000-0000-000008090000}"/>
    <cellStyle name="표준 317" xfId="1333" xr:uid="{00000000-0005-0000-0000-000009090000}"/>
    <cellStyle name="표준 318" xfId="1334" xr:uid="{00000000-0005-0000-0000-00000A090000}"/>
    <cellStyle name="표준 319" xfId="1335" xr:uid="{00000000-0005-0000-0000-00000B090000}"/>
    <cellStyle name="표준 32" xfId="677" xr:uid="{00000000-0005-0000-0000-00000C090000}"/>
    <cellStyle name="표준 32 2" xfId="1336" xr:uid="{00000000-0005-0000-0000-00000D090000}"/>
    <cellStyle name="표준 32 3" xfId="1337" xr:uid="{00000000-0005-0000-0000-00000E090000}"/>
    <cellStyle name="표준 320" xfId="1338" xr:uid="{00000000-0005-0000-0000-00000F090000}"/>
    <cellStyle name="표준 321" xfId="1339" xr:uid="{00000000-0005-0000-0000-000010090000}"/>
    <cellStyle name="표준 322" xfId="1340" xr:uid="{00000000-0005-0000-0000-000011090000}"/>
    <cellStyle name="표준 323" xfId="1341" xr:uid="{00000000-0005-0000-0000-000012090000}"/>
    <cellStyle name="표준 324" xfId="1342" xr:uid="{00000000-0005-0000-0000-000013090000}"/>
    <cellStyle name="표준 325" xfId="1343" xr:uid="{00000000-0005-0000-0000-000014090000}"/>
    <cellStyle name="표준 326" xfId="1344" xr:uid="{00000000-0005-0000-0000-000015090000}"/>
    <cellStyle name="표준 327" xfId="1345" xr:uid="{00000000-0005-0000-0000-000016090000}"/>
    <cellStyle name="표준 328" xfId="1346" xr:uid="{00000000-0005-0000-0000-000017090000}"/>
    <cellStyle name="표준 329" xfId="1347" xr:uid="{00000000-0005-0000-0000-000018090000}"/>
    <cellStyle name="표준 33" xfId="678" xr:uid="{00000000-0005-0000-0000-000019090000}"/>
    <cellStyle name="표준 33 2" xfId="1348" xr:uid="{00000000-0005-0000-0000-00001A090000}"/>
    <cellStyle name="표준 33 3" xfId="1349" xr:uid="{00000000-0005-0000-0000-00001B090000}"/>
    <cellStyle name="표준 330" xfId="1350" xr:uid="{00000000-0005-0000-0000-00001C090000}"/>
    <cellStyle name="표준 331" xfId="1351" xr:uid="{00000000-0005-0000-0000-00001D090000}"/>
    <cellStyle name="표준 332" xfId="1352" xr:uid="{00000000-0005-0000-0000-00001E090000}"/>
    <cellStyle name="표준 333" xfId="1353" xr:uid="{00000000-0005-0000-0000-00001F090000}"/>
    <cellStyle name="표준 334" xfId="1354" xr:uid="{00000000-0005-0000-0000-000020090000}"/>
    <cellStyle name="표준 335" xfId="1355" xr:uid="{00000000-0005-0000-0000-000021090000}"/>
    <cellStyle name="표준 336" xfId="1356" xr:uid="{00000000-0005-0000-0000-000022090000}"/>
    <cellStyle name="표준 337" xfId="1357" xr:uid="{00000000-0005-0000-0000-000023090000}"/>
    <cellStyle name="표준 338" xfId="1358" xr:uid="{00000000-0005-0000-0000-000024090000}"/>
    <cellStyle name="표준 339" xfId="1359" xr:uid="{00000000-0005-0000-0000-000025090000}"/>
    <cellStyle name="표준 34" xfId="679" xr:uid="{00000000-0005-0000-0000-000026090000}"/>
    <cellStyle name="표준 34 2" xfId="1360" xr:uid="{00000000-0005-0000-0000-000027090000}"/>
    <cellStyle name="표준 34 3" xfId="1361" xr:uid="{00000000-0005-0000-0000-000028090000}"/>
    <cellStyle name="표준 340" xfId="1362" xr:uid="{00000000-0005-0000-0000-000029090000}"/>
    <cellStyle name="표준 341" xfId="1363" xr:uid="{00000000-0005-0000-0000-00002A090000}"/>
    <cellStyle name="표준 342" xfId="1364" xr:uid="{00000000-0005-0000-0000-00002B090000}"/>
    <cellStyle name="표준 343" xfId="1365" xr:uid="{00000000-0005-0000-0000-00002C090000}"/>
    <cellStyle name="표준 344" xfId="1366" xr:uid="{00000000-0005-0000-0000-00002D090000}"/>
    <cellStyle name="표준 345" xfId="1367" xr:uid="{00000000-0005-0000-0000-00002E090000}"/>
    <cellStyle name="표준 346" xfId="1368" xr:uid="{00000000-0005-0000-0000-00002F090000}"/>
    <cellStyle name="표준 347" xfId="1803" xr:uid="{00000000-0005-0000-0000-000030090000}"/>
    <cellStyle name="표준 349" xfId="1369" xr:uid="{00000000-0005-0000-0000-000031090000}"/>
    <cellStyle name="표준 349 2" xfId="2822" xr:uid="{00000000-0005-0000-0000-000032090000}"/>
    <cellStyle name="표준 349 2 2" xfId="2889" xr:uid="{00000000-0005-0000-0000-000033090000}"/>
    <cellStyle name="표준 349 3" xfId="2858" xr:uid="{00000000-0005-0000-0000-000034090000}"/>
    <cellStyle name="표준 35" xfId="680" xr:uid="{00000000-0005-0000-0000-000035090000}"/>
    <cellStyle name="표준 35 2" xfId="1370" xr:uid="{00000000-0005-0000-0000-000036090000}"/>
    <cellStyle name="표준 35 3" xfId="1371" xr:uid="{00000000-0005-0000-0000-000037090000}"/>
    <cellStyle name="표준 36" xfId="681" xr:uid="{00000000-0005-0000-0000-000038090000}"/>
    <cellStyle name="표준 36 2" xfId="1372" xr:uid="{00000000-0005-0000-0000-000039090000}"/>
    <cellStyle name="표준 36 3" xfId="1373" xr:uid="{00000000-0005-0000-0000-00003A090000}"/>
    <cellStyle name="표준 37" xfId="682" xr:uid="{00000000-0005-0000-0000-00003B090000}"/>
    <cellStyle name="표준 37 2" xfId="1374" xr:uid="{00000000-0005-0000-0000-00003C090000}"/>
    <cellStyle name="표준 37 3" xfId="1375" xr:uid="{00000000-0005-0000-0000-00003D090000}"/>
    <cellStyle name="표준 38" xfId="683" xr:uid="{00000000-0005-0000-0000-00003E090000}"/>
    <cellStyle name="표준 38 2" xfId="1376" xr:uid="{00000000-0005-0000-0000-00003F090000}"/>
    <cellStyle name="표준 38 2 2" xfId="1377" xr:uid="{00000000-0005-0000-0000-000040090000}"/>
    <cellStyle name="표준 38 2 3" xfId="1378" xr:uid="{00000000-0005-0000-0000-000041090000}"/>
    <cellStyle name="표준 38 3" xfId="1379" xr:uid="{00000000-0005-0000-0000-000042090000}"/>
    <cellStyle name="표준 38 3 2" xfId="1380" xr:uid="{00000000-0005-0000-0000-000043090000}"/>
    <cellStyle name="표준 38 3 3" xfId="1381" xr:uid="{00000000-0005-0000-0000-000044090000}"/>
    <cellStyle name="표준 38 4" xfId="1382" xr:uid="{00000000-0005-0000-0000-000045090000}"/>
    <cellStyle name="표준 38 4 2" xfId="1383" xr:uid="{00000000-0005-0000-0000-000046090000}"/>
    <cellStyle name="표준 38 4 3" xfId="1384" xr:uid="{00000000-0005-0000-0000-000047090000}"/>
    <cellStyle name="표준 38 5" xfId="1385" xr:uid="{00000000-0005-0000-0000-000048090000}"/>
    <cellStyle name="표준 38 6" xfId="1386" xr:uid="{00000000-0005-0000-0000-000049090000}"/>
    <cellStyle name="표준 38_2008 상수도통계 취합자료(1008)" xfId="1387" xr:uid="{00000000-0005-0000-0000-00004A090000}"/>
    <cellStyle name="표준 39" xfId="684" xr:uid="{00000000-0005-0000-0000-00004B090000}"/>
    <cellStyle name="표준 39 2" xfId="1388" xr:uid="{00000000-0005-0000-0000-00004C090000}"/>
    <cellStyle name="표준 39 2 2" xfId="1389" xr:uid="{00000000-0005-0000-0000-00004D090000}"/>
    <cellStyle name="표준 39 2 3" xfId="1390" xr:uid="{00000000-0005-0000-0000-00004E090000}"/>
    <cellStyle name="표준 39 3" xfId="1391" xr:uid="{00000000-0005-0000-0000-00004F090000}"/>
    <cellStyle name="표준 39 3 2" xfId="1392" xr:uid="{00000000-0005-0000-0000-000050090000}"/>
    <cellStyle name="표준 39 3 3" xfId="1393" xr:uid="{00000000-0005-0000-0000-000051090000}"/>
    <cellStyle name="표준 39 4" xfId="1394" xr:uid="{00000000-0005-0000-0000-000052090000}"/>
    <cellStyle name="표준 39 4 2" xfId="1395" xr:uid="{00000000-0005-0000-0000-000053090000}"/>
    <cellStyle name="표준 39 4 3" xfId="1396" xr:uid="{00000000-0005-0000-0000-000054090000}"/>
    <cellStyle name="표준 39 5" xfId="1397" xr:uid="{00000000-0005-0000-0000-000055090000}"/>
    <cellStyle name="표준 39 6" xfId="1398" xr:uid="{00000000-0005-0000-0000-000056090000}"/>
    <cellStyle name="표준 39_2008 상수도통계 취합자료(1008)" xfId="1399" xr:uid="{00000000-0005-0000-0000-000057090000}"/>
    <cellStyle name="표준 4" xfId="157" xr:uid="{00000000-0005-0000-0000-000058090000}"/>
    <cellStyle name="표준 4 2" xfId="348" xr:uid="{00000000-0005-0000-0000-000059090000}"/>
    <cellStyle name="표준 4 2 2" xfId="362" xr:uid="{00000000-0005-0000-0000-00005A090000}"/>
    <cellStyle name="표준 4 2 2 2" xfId="685" xr:uid="{00000000-0005-0000-0000-00005B090000}"/>
    <cellStyle name="표준 4 2 3" xfId="2074" xr:uid="{00000000-0005-0000-0000-00005C090000}"/>
    <cellStyle name="표준 4 3" xfId="363" xr:uid="{00000000-0005-0000-0000-00005D090000}"/>
    <cellStyle name="표준 4 3 2" xfId="686" xr:uid="{00000000-0005-0000-0000-00005E090000}"/>
    <cellStyle name="표준 4 3 3" xfId="2075" xr:uid="{00000000-0005-0000-0000-00005F090000}"/>
    <cellStyle name="표준 4 4" xfId="371" xr:uid="{00000000-0005-0000-0000-000060090000}"/>
    <cellStyle name="표준 4 4 2" xfId="2061" xr:uid="{00000000-0005-0000-0000-000061090000}"/>
    <cellStyle name="표준 40" xfId="687" xr:uid="{00000000-0005-0000-0000-000062090000}"/>
    <cellStyle name="표준 40 2" xfId="1400" xr:uid="{00000000-0005-0000-0000-000063090000}"/>
    <cellStyle name="표준 40 2 2" xfId="1401" xr:uid="{00000000-0005-0000-0000-000064090000}"/>
    <cellStyle name="표준 40 2 3" xfId="1402" xr:uid="{00000000-0005-0000-0000-000065090000}"/>
    <cellStyle name="표준 40 3" xfId="1403" xr:uid="{00000000-0005-0000-0000-000066090000}"/>
    <cellStyle name="표준 40 3 2" xfId="1404" xr:uid="{00000000-0005-0000-0000-000067090000}"/>
    <cellStyle name="표준 40 3 3" xfId="1405" xr:uid="{00000000-0005-0000-0000-000068090000}"/>
    <cellStyle name="표준 40 4" xfId="1406" xr:uid="{00000000-0005-0000-0000-000069090000}"/>
    <cellStyle name="표준 40 4 2" xfId="1407" xr:uid="{00000000-0005-0000-0000-00006A090000}"/>
    <cellStyle name="표준 40 4 3" xfId="1408" xr:uid="{00000000-0005-0000-0000-00006B090000}"/>
    <cellStyle name="표준 40 5" xfId="1409" xr:uid="{00000000-0005-0000-0000-00006C090000}"/>
    <cellStyle name="표준 40 6" xfId="1410" xr:uid="{00000000-0005-0000-0000-00006D090000}"/>
    <cellStyle name="표준 40_2008 상수도통계 취합자료(1008)" xfId="1411" xr:uid="{00000000-0005-0000-0000-00006E090000}"/>
    <cellStyle name="표준 41" xfId="688" xr:uid="{00000000-0005-0000-0000-00006F090000}"/>
    <cellStyle name="표준 41 2" xfId="1412" xr:uid="{00000000-0005-0000-0000-000070090000}"/>
    <cellStyle name="표준 41 2 2" xfId="1413" xr:uid="{00000000-0005-0000-0000-000071090000}"/>
    <cellStyle name="표준 41 2 2 2" xfId="1414" xr:uid="{00000000-0005-0000-0000-000072090000}"/>
    <cellStyle name="표준 41 2 2 2 2" xfId="1415" xr:uid="{00000000-0005-0000-0000-000073090000}"/>
    <cellStyle name="표준 41 2 2 2 2 2" xfId="2826" xr:uid="{00000000-0005-0000-0000-000074090000}"/>
    <cellStyle name="표준 41 2 2 2 2 2 2" xfId="2893" xr:uid="{00000000-0005-0000-0000-000075090000}"/>
    <cellStyle name="표준 41 2 2 2 2 3" xfId="2862" xr:uid="{00000000-0005-0000-0000-000076090000}"/>
    <cellStyle name="표준 41 2 2 2 3" xfId="2825" xr:uid="{00000000-0005-0000-0000-000077090000}"/>
    <cellStyle name="표준 41 2 2 2 3 2" xfId="2892" xr:uid="{00000000-0005-0000-0000-000078090000}"/>
    <cellStyle name="표준 41 2 2 2 4" xfId="2861" xr:uid="{00000000-0005-0000-0000-000079090000}"/>
    <cellStyle name="표준 41 2 2 3" xfId="1416" xr:uid="{00000000-0005-0000-0000-00007A090000}"/>
    <cellStyle name="표준 41 2 2 3 2" xfId="2827" xr:uid="{00000000-0005-0000-0000-00007B090000}"/>
    <cellStyle name="표준 41 2 2 3 2 2" xfId="2894" xr:uid="{00000000-0005-0000-0000-00007C090000}"/>
    <cellStyle name="표준 41 2 2 3 3" xfId="2863" xr:uid="{00000000-0005-0000-0000-00007D090000}"/>
    <cellStyle name="표준 41 2 2 4" xfId="2824" xr:uid="{00000000-0005-0000-0000-00007E090000}"/>
    <cellStyle name="표준 41 2 2 4 2" xfId="2891" xr:uid="{00000000-0005-0000-0000-00007F090000}"/>
    <cellStyle name="표준 41 2 2 5" xfId="2860" xr:uid="{00000000-0005-0000-0000-000080090000}"/>
    <cellStyle name="표준 41 2 3" xfId="1417" xr:uid="{00000000-0005-0000-0000-000081090000}"/>
    <cellStyle name="표준 41 2 3 2" xfId="1418" xr:uid="{00000000-0005-0000-0000-000082090000}"/>
    <cellStyle name="표준 41 2 3 2 2" xfId="1419" xr:uid="{00000000-0005-0000-0000-000083090000}"/>
    <cellStyle name="표준 41 2 3 2 2 2" xfId="2830" xr:uid="{00000000-0005-0000-0000-000084090000}"/>
    <cellStyle name="표준 41 2 3 2 2 2 2" xfId="2897" xr:uid="{00000000-0005-0000-0000-000085090000}"/>
    <cellStyle name="표준 41 2 3 2 2 3" xfId="2866" xr:uid="{00000000-0005-0000-0000-000086090000}"/>
    <cellStyle name="표준 41 2 3 2 3" xfId="2829" xr:uid="{00000000-0005-0000-0000-000087090000}"/>
    <cellStyle name="표준 41 2 3 2 3 2" xfId="2896" xr:uid="{00000000-0005-0000-0000-000088090000}"/>
    <cellStyle name="표준 41 2 3 2 4" xfId="2865" xr:uid="{00000000-0005-0000-0000-000089090000}"/>
    <cellStyle name="표준 41 2 3 3" xfId="1420" xr:uid="{00000000-0005-0000-0000-00008A090000}"/>
    <cellStyle name="표준 41 2 3 3 2" xfId="2831" xr:uid="{00000000-0005-0000-0000-00008B090000}"/>
    <cellStyle name="표준 41 2 3 3 2 2" xfId="2898" xr:uid="{00000000-0005-0000-0000-00008C090000}"/>
    <cellStyle name="표준 41 2 3 3 3" xfId="2867" xr:uid="{00000000-0005-0000-0000-00008D090000}"/>
    <cellStyle name="표준 41 2 3 4" xfId="2828" xr:uid="{00000000-0005-0000-0000-00008E090000}"/>
    <cellStyle name="표준 41 2 3 4 2" xfId="2895" xr:uid="{00000000-0005-0000-0000-00008F090000}"/>
    <cellStyle name="표준 41 2 3 5" xfId="2864" xr:uid="{00000000-0005-0000-0000-000090090000}"/>
    <cellStyle name="표준 41 2 4" xfId="1421" xr:uid="{00000000-0005-0000-0000-000091090000}"/>
    <cellStyle name="표준 41 2 4 2" xfId="1422" xr:uid="{00000000-0005-0000-0000-000092090000}"/>
    <cellStyle name="표준 41 2 4 2 2" xfId="2833" xr:uid="{00000000-0005-0000-0000-000093090000}"/>
    <cellStyle name="표준 41 2 4 2 2 2" xfId="2900" xr:uid="{00000000-0005-0000-0000-000094090000}"/>
    <cellStyle name="표준 41 2 4 2 3" xfId="2869" xr:uid="{00000000-0005-0000-0000-000095090000}"/>
    <cellStyle name="표준 41 2 4 3" xfId="2832" xr:uid="{00000000-0005-0000-0000-000096090000}"/>
    <cellStyle name="표준 41 2 4 3 2" xfId="2899" xr:uid="{00000000-0005-0000-0000-000097090000}"/>
    <cellStyle name="표준 41 2 4 4" xfId="2868" xr:uid="{00000000-0005-0000-0000-000098090000}"/>
    <cellStyle name="표준 41 2 5" xfId="1423" xr:uid="{00000000-0005-0000-0000-000099090000}"/>
    <cellStyle name="표준 41 2 5 2" xfId="2834" xr:uid="{00000000-0005-0000-0000-00009A090000}"/>
    <cellStyle name="표준 41 2 5 2 2" xfId="2901" xr:uid="{00000000-0005-0000-0000-00009B090000}"/>
    <cellStyle name="표준 41 2 5 3" xfId="2870" xr:uid="{00000000-0005-0000-0000-00009C090000}"/>
    <cellStyle name="표준 41 2 6" xfId="2823" xr:uid="{00000000-0005-0000-0000-00009D090000}"/>
    <cellStyle name="표준 41 2 6 2" xfId="2890" xr:uid="{00000000-0005-0000-0000-00009E090000}"/>
    <cellStyle name="표준 41 2 7" xfId="2859" xr:uid="{00000000-0005-0000-0000-00009F090000}"/>
    <cellStyle name="표준 41 3" xfId="1424" xr:uid="{00000000-0005-0000-0000-0000A0090000}"/>
    <cellStyle name="표준 41 3 2" xfId="1425" xr:uid="{00000000-0005-0000-0000-0000A1090000}"/>
    <cellStyle name="표준 41 3 2 2" xfId="1426" xr:uid="{00000000-0005-0000-0000-0000A2090000}"/>
    <cellStyle name="표준 41 3 2 2 2" xfId="2837" xr:uid="{00000000-0005-0000-0000-0000A3090000}"/>
    <cellStyle name="표준 41 3 2 2 2 2" xfId="2904" xr:uid="{00000000-0005-0000-0000-0000A4090000}"/>
    <cellStyle name="표준 41 3 2 2 3" xfId="2873" xr:uid="{00000000-0005-0000-0000-0000A5090000}"/>
    <cellStyle name="표준 41 3 2 3" xfId="2836" xr:uid="{00000000-0005-0000-0000-0000A6090000}"/>
    <cellStyle name="표준 41 3 2 3 2" xfId="2903" xr:uid="{00000000-0005-0000-0000-0000A7090000}"/>
    <cellStyle name="표준 41 3 2 4" xfId="2872" xr:uid="{00000000-0005-0000-0000-0000A8090000}"/>
    <cellStyle name="표준 41 3 3" xfId="1427" xr:uid="{00000000-0005-0000-0000-0000A9090000}"/>
    <cellStyle name="표준 41 3 3 2" xfId="2838" xr:uid="{00000000-0005-0000-0000-0000AA090000}"/>
    <cellStyle name="표준 41 3 3 2 2" xfId="2905" xr:uid="{00000000-0005-0000-0000-0000AB090000}"/>
    <cellStyle name="표준 41 3 3 3" xfId="2874" xr:uid="{00000000-0005-0000-0000-0000AC090000}"/>
    <cellStyle name="표준 41 3 4" xfId="2835" xr:uid="{00000000-0005-0000-0000-0000AD090000}"/>
    <cellStyle name="표준 41 3 4 2" xfId="2902" xr:uid="{00000000-0005-0000-0000-0000AE090000}"/>
    <cellStyle name="표준 41 3 5" xfId="2871" xr:uid="{00000000-0005-0000-0000-0000AF090000}"/>
    <cellStyle name="표준 41 4" xfId="1428" xr:uid="{00000000-0005-0000-0000-0000B0090000}"/>
    <cellStyle name="표준 41 4 2" xfId="1429" xr:uid="{00000000-0005-0000-0000-0000B1090000}"/>
    <cellStyle name="표준 41 4 2 2" xfId="2840" xr:uid="{00000000-0005-0000-0000-0000B2090000}"/>
    <cellStyle name="표준 41 4 2 2 2" xfId="2907" xr:uid="{00000000-0005-0000-0000-0000B3090000}"/>
    <cellStyle name="표준 41 4 2 3" xfId="2876" xr:uid="{00000000-0005-0000-0000-0000B4090000}"/>
    <cellStyle name="표준 41 4 3" xfId="1430" xr:uid="{00000000-0005-0000-0000-0000B5090000}"/>
    <cellStyle name="표준 41 4 4" xfId="2839" xr:uid="{00000000-0005-0000-0000-0000B6090000}"/>
    <cellStyle name="표준 41 4 4 2" xfId="2906" xr:uid="{00000000-0005-0000-0000-0000B7090000}"/>
    <cellStyle name="표준 41 4 5" xfId="2875" xr:uid="{00000000-0005-0000-0000-0000B8090000}"/>
    <cellStyle name="표준 41 5" xfId="1431" xr:uid="{00000000-0005-0000-0000-0000B9090000}"/>
    <cellStyle name="표준 41 5 2" xfId="2841" xr:uid="{00000000-0005-0000-0000-0000BA090000}"/>
    <cellStyle name="표준 41 5 2 2" xfId="2908" xr:uid="{00000000-0005-0000-0000-0000BB090000}"/>
    <cellStyle name="표준 41 5 3" xfId="2877" xr:uid="{00000000-0005-0000-0000-0000BC090000}"/>
    <cellStyle name="표준 41 6" xfId="1432" xr:uid="{00000000-0005-0000-0000-0000BD090000}"/>
    <cellStyle name="표준 41 6 2" xfId="2842" xr:uid="{00000000-0005-0000-0000-0000BE090000}"/>
    <cellStyle name="표준 41 6 2 2" xfId="2909" xr:uid="{00000000-0005-0000-0000-0000BF090000}"/>
    <cellStyle name="표준 41 6 3" xfId="2878" xr:uid="{00000000-0005-0000-0000-0000C0090000}"/>
    <cellStyle name="표준 41 7" xfId="2821" xr:uid="{00000000-0005-0000-0000-0000C1090000}"/>
    <cellStyle name="표준 41 7 2" xfId="2888" xr:uid="{00000000-0005-0000-0000-0000C2090000}"/>
    <cellStyle name="표준 41 8" xfId="2853" xr:uid="{00000000-0005-0000-0000-0000C3090000}"/>
    <cellStyle name="표준 41_2008 상수도통계 취합자료(1008)" xfId="1433" xr:uid="{00000000-0005-0000-0000-0000C4090000}"/>
    <cellStyle name="표준 42" xfId="1434" xr:uid="{00000000-0005-0000-0000-0000C5090000}"/>
    <cellStyle name="표준 42 2" xfId="1435" xr:uid="{00000000-0005-0000-0000-0000C6090000}"/>
    <cellStyle name="표준 42 2 2" xfId="1436" xr:uid="{00000000-0005-0000-0000-0000C7090000}"/>
    <cellStyle name="표준 42 2 3" xfId="1437" xr:uid="{00000000-0005-0000-0000-0000C8090000}"/>
    <cellStyle name="표준 42 3" xfId="1438" xr:uid="{00000000-0005-0000-0000-0000C9090000}"/>
    <cellStyle name="표준 42 3 2" xfId="1439" xr:uid="{00000000-0005-0000-0000-0000CA090000}"/>
    <cellStyle name="표준 42 3 3" xfId="1440" xr:uid="{00000000-0005-0000-0000-0000CB090000}"/>
    <cellStyle name="표준 42 4" xfId="1441" xr:uid="{00000000-0005-0000-0000-0000CC090000}"/>
    <cellStyle name="표준 42 4 2" xfId="1442" xr:uid="{00000000-0005-0000-0000-0000CD090000}"/>
    <cellStyle name="표준 42 4 3" xfId="1443" xr:uid="{00000000-0005-0000-0000-0000CE090000}"/>
    <cellStyle name="표준 42 5" xfId="1444" xr:uid="{00000000-0005-0000-0000-0000CF090000}"/>
    <cellStyle name="표준 42 6" xfId="1445" xr:uid="{00000000-0005-0000-0000-0000D0090000}"/>
    <cellStyle name="표준 42 7" xfId="2843" xr:uid="{00000000-0005-0000-0000-0000D1090000}"/>
    <cellStyle name="표준 42 7 2" xfId="2910" xr:uid="{00000000-0005-0000-0000-0000D2090000}"/>
    <cellStyle name="표준 42 8" xfId="2879" xr:uid="{00000000-0005-0000-0000-0000D3090000}"/>
    <cellStyle name="표준 42_2008 상수도통계 취합자료(1008)" xfId="1446" xr:uid="{00000000-0005-0000-0000-0000D4090000}"/>
    <cellStyle name="표준 43" xfId="1447" xr:uid="{00000000-0005-0000-0000-0000D5090000}"/>
    <cellStyle name="표준 43 2" xfId="1448" xr:uid="{00000000-0005-0000-0000-0000D6090000}"/>
    <cellStyle name="표준 43 3" xfId="1449" xr:uid="{00000000-0005-0000-0000-0000D7090000}"/>
    <cellStyle name="표준 44" xfId="1450" xr:uid="{00000000-0005-0000-0000-0000D8090000}"/>
    <cellStyle name="표준 44 2" xfId="1451" xr:uid="{00000000-0005-0000-0000-0000D9090000}"/>
    <cellStyle name="표준 44 2 2" xfId="1452" xr:uid="{00000000-0005-0000-0000-0000DA090000}"/>
    <cellStyle name="표준 44 2 3" xfId="1453" xr:uid="{00000000-0005-0000-0000-0000DB090000}"/>
    <cellStyle name="표준 44 3" xfId="1454" xr:uid="{00000000-0005-0000-0000-0000DC090000}"/>
    <cellStyle name="표준 44 3 2" xfId="1455" xr:uid="{00000000-0005-0000-0000-0000DD090000}"/>
    <cellStyle name="표준 44 3 3" xfId="1456" xr:uid="{00000000-0005-0000-0000-0000DE090000}"/>
    <cellStyle name="표준 44 4" xfId="1457" xr:uid="{00000000-0005-0000-0000-0000DF090000}"/>
    <cellStyle name="표준 44 4 2" xfId="1458" xr:uid="{00000000-0005-0000-0000-0000E0090000}"/>
    <cellStyle name="표준 44 4 3" xfId="1459" xr:uid="{00000000-0005-0000-0000-0000E1090000}"/>
    <cellStyle name="표준 44 5" xfId="1460" xr:uid="{00000000-0005-0000-0000-0000E2090000}"/>
    <cellStyle name="표준 44 6" xfId="1461" xr:uid="{00000000-0005-0000-0000-0000E3090000}"/>
    <cellStyle name="표준 44_2008 상수도통계 취합자료(1008)" xfId="1462" xr:uid="{00000000-0005-0000-0000-0000E4090000}"/>
    <cellStyle name="표준 45" xfId="1463" xr:uid="{00000000-0005-0000-0000-0000E5090000}"/>
    <cellStyle name="표준 45 2" xfId="1464" xr:uid="{00000000-0005-0000-0000-0000E6090000}"/>
    <cellStyle name="표준 45 2 2" xfId="1465" xr:uid="{00000000-0005-0000-0000-0000E7090000}"/>
    <cellStyle name="표준 45 2 3" xfId="1466" xr:uid="{00000000-0005-0000-0000-0000E8090000}"/>
    <cellStyle name="표준 45 3" xfId="1467" xr:uid="{00000000-0005-0000-0000-0000E9090000}"/>
    <cellStyle name="표준 45 3 2" xfId="1468" xr:uid="{00000000-0005-0000-0000-0000EA090000}"/>
    <cellStyle name="표준 45 3 3" xfId="1469" xr:uid="{00000000-0005-0000-0000-0000EB090000}"/>
    <cellStyle name="표준 45 4" xfId="1470" xr:uid="{00000000-0005-0000-0000-0000EC090000}"/>
    <cellStyle name="표준 45 4 2" xfId="1471" xr:uid="{00000000-0005-0000-0000-0000ED090000}"/>
    <cellStyle name="표준 45 4 3" xfId="1472" xr:uid="{00000000-0005-0000-0000-0000EE090000}"/>
    <cellStyle name="표준 45 5" xfId="1473" xr:uid="{00000000-0005-0000-0000-0000EF090000}"/>
    <cellStyle name="표준 45 6" xfId="1474" xr:uid="{00000000-0005-0000-0000-0000F0090000}"/>
    <cellStyle name="표준 45_2008 상수도통계 취합자료(1008)" xfId="1475" xr:uid="{00000000-0005-0000-0000-0000F1090000}"/>
    <cellStyle name="표준 46" xfId="1476" xr:uid="{00000000-0005-0000-0000-0000F2090000}"/>
    <cellStyle name="표준 46 2" xfId="1477" xr:uid="{00000000-0005-0000-0000-0000F3090000}"/>
    <cellStyle name="표준 46 2 2" xfId="1478" xr:uid="{00000000-0005-0000-0000-0000F4090000}"/>
    <cellStyle name="표준 46 2 3" xfId="1479" xr:uid="{00000000-0005-0000-0000-0000F5090000}"/>
    <cellStyle name="표준 46 3" xfId="1480" xr:uid="{00000000-0005-0000-0000-0000F6090000}"/>
    <cellStyle name="표준 46 3 2" xfId="1481" xr:uid="{00000000-0005-0000-0000-0000F7090000}"/>
    <cellStyle name="표준 46 3 3" xfId="1482" xr:uid="{00000000-0005-0000-0000-0000F8090000}"/>
    <cellStyle name="표준 46 4" xfId="1483" xr:uid="{00000000-0005-0000-0000-0000F9090000}"/>
    <cellStyle name="표준 46 4 2" xfId="1484" xr:uid="{00000000-0005-0000-0000-0000FA090000}"/>
    <cellStyle name="표준 46 4 3" xfId="1485" xr:uid="{00000000-0005-0000-0000-0000FB090000}"/>
    <cellStyle name="표준 46 5" xfId="1486" xr:uid="{00000000-0005-0000-0000-0000FC090000}"/>
    <cellStyle name="표준 46 6" xfId="1487" xr:uid="{00000000-0005-0000-0000-0000FD090000}"/>
    <cellStyle name="표준 46_2008 상수도통계 취합자료(1008)" xfId="1488" xr:uid="{00000000-0005-0000-0000-0000FE090000}"/>
    <cellStyle name="표준 47" xfId="1489" xr:uid="{00000000-0005-0000-0000-0000FF090000}"/>
    <cellStyle name="표준 47 2" xfId="1490" xr:uid="{00000000-0005-0000-0000-0000000A0000}"/>
    <cellStyle name="표준 47 2 2" xfId="1491" xr:uid="{00000000-0005-0000-0000-0000010A0000}"/>
    <cellStyle name="표준 47 2 3" xfId="1492" xr:uid="{00000000-0005-0000-0000-0000020A0000}"/>
    <cellStyle name="표준 47 3" xfId="1493" xr:uid="{00000000-0005-0000-0000-0000030A0000}"/>
    <cellStyle name="표준 47 3 2" xfId="1494" xr:uid="{00000000-0005-0000-0000-0000040A0000}"/>
    <cellStyle name="표준 47 3 3" xfId="1495" xr:uid="{00000000-0005-0000-0000-0000050A0000}"/>
    <cellStyle name="표준 47 4" xfId="1496" xr:uid="{00000000-0005-0000-0000-0000060A0000}"/>
    <cellStyle name="표준 47 4 2" xfId="1497" xr:uid="{00000000-0005-0000-0000-0000070A0000}"/>
    <cellStyle name="표준 47 4 3" xfId="1498" xr:uid="{00000000-0005-0000-0000-0000080A0000}"/>
    <cellStyle name="표준 47 5" xfId="1499" xr:uid="{00000000-0005-0000-0000-0000090A0000}"/>
    <cellStyle name="표준 47 6" xfId="1500" xr:uid="{00000000-0005-0000-0000-00000A0A0000}"/>
    <cellStyle name="표준 47_2008 상수도통계 취합자료(1008)" xfId="1501" xr:uid="{00000000-0005-0000-0000-00000B0A0000}"/>
    <cellStyle name="표준 48" xfId="1502" xr:uid="{00000000-0005-0000-0000-00000C0A0000}"/>
    <cellStyle name="표준 48 2" xfId="1503" xr:uid="{00000000-0005-0000-0000-00000D0A0000}"/>
    <cellStyle name="표준 48 2 2" xfId="1504" xr:uid="{00000000-0005-0000-0000-00000E0A0000}"/>
    <cellStyle name="표준 48 2 3" xfId="1505" xr:uid="{00000000-0005-0000-0000-00000F0A0000}"/>
    <cellStyle name="표준 48 3" xfId="1506" xr:uid="{00000000-0005-0000-0000-0000100A0000}"/>
    <cellStyle name="표준 48 3 2" xfId="1507" xr:uid="{00000000-0005-0000-0000-0000110A0000}"/>
    <cellStyle name="표준 48 3 3" xfId="1508" xr:uid="{00000000-0005-0000-0000-0000120A0000}"/>
    <cellStyle name="표준 48 4" xfId="1509" xr:uid="{00000000-0005-0000-0000-0000130A0000}"/>
    <cellStyle name="표준 48 4 2" xfId="1510" xr:uid="{00000000-0005-0000-0000-0000140A0000}"/>
    <cellStyle name="표준 48 4 3" xfId="1511" xr:uid="{00000000-0005-0000-0000-0000150A0000}"/>
    <cellStyle name="표준 48 5" xfId="1512" xr:uid="{00000000-0005-0000-0000-0000160A0000}"/>
    <cellStyle name="표준 48 6" xfId="1513" xr:uid="{00000000-0005-0000-0000-0000170A0000}"/>
    <cellStyle name="표준 48_2008 상수도통계 취합자료(1008)" xfId="1514" xr:uid="{00000000-0005-0000-0000-0000180A0000}"/>
    <cellStyle name="표준 49" xfId="1515" xr:uid="{00000000-0005-0000-0000-0000190A0000}"/>
    <cellStyle name="표준 49 2" xfId="1516" xr:uid="{00000000-0005-0000-0000-00001A0A0000}"/>
    <cellStyle name="표준 49 2 2" xfId="1517" xr:uid="{00000000-0005-0000-0000-00001B0A0000}"/>
    <cellStyle name="표준 49 2 3" xfId="1518" xr:uid="{00000000-0005-0000-0000-00001C0A0000}"/>
    <cellStyle name="표준 49 3" xfId="1519" xr:uid="{00000000-0005-0000-0000-00001D0A0000}"/>
    <cellStyle name="표준 49 3 2" xfId="1520" xr:uid="{00000000-0005-0000-0000-00001E0A0000}"/>
    <cellStyle name="표준 49 3 3" xfId="1521" xr:uid="{00000000-0005-0000-0000-00001F0A0000}"/>
    <cellStyle name="표준 49 4" xfId="1522" xr:uid="{00000000-0005-0000-0000-0000200A0000}"/>
    <cellStyle name="표준 49 4 2" xfId="1523" xr:uid="{00000000-0005-0000-0000-0000210A0000}"/>
    <cellStyle name="표준 49 4 3" xfId="1524" xr:uid="{00000000-0005-0000-0000-0000220A0000}"/>
    <cellStyle name="표준 49 5" xfId="1525" xr:uid="{00000000-0005-0000-0000-0000230A0000}"/>
    <cellStyle name="표준 49 6" xfId="1526" xr:uid="{00000000-0005-0000-0000-0000240A0000}"/>
    <cellStyle name="표준 49_2008 상수도통계 취합자료(1008)" xfId="1527" xr:uid="{00000000-0005-0000-0000-0000250A0000}"/>
    <cellStyle name="표준 5" xfId="364" xr:uid="{00000000-0005-0000-0000-0000260A0000}"/>
    <cellStyle name="표준 5 2" xfId="689" xr:uid="{00000000-0005-0000-0000-0000270A0000}"/>
    <cellStyle name="표준 5 3" xfId="1528" xr:uid="{00000000-0005-0000-0000-0000280A0000}"/>
    <cellStyle name="표준 5 4" xfId="1529" xr:uid="{00000000-0005-0000-0000-0000290A0000}"/>
    <cellStyle name="표준 5 5" xfId="378" xr:uid="{00000000-0005-0000-0000-00002A0A0000}"/>
    <cellStyle name="표준 5 6" xfId="2076" xr:uid="{00000000-0005-0000-0000-00002B0A0000}"/>
    <cellStyle name="표준 50" xfId="1530" xr:uid="{00000000-0005-0000-0000-00002C0A0000}"/>
    <cellStyle name="표준 50 2" xfId="1531" xr:uid="{00000000-0005-0000-0000-00002D0A0000}"/>
    <cellStyle name="표준 50 2 2" xfId="1532" xr:uid="{00000000-0005-0000-0000-00002E0A0000}"/>
    <cellStyle name="표준 50 2 3" xfId="1533" xr:uid="{00000000-0005-0000-0000-00002F0A0000}"/>
    <cellStyle name="표준 50 3" xfId="1534" xr:uid="{00000000-0005-0000-0000-0000300A0000}"/>
    <cellStyle name="표준 50 3 2" xfId="1535" xr:uid="{00000000-0005-0000-0000-0000310A0000}"/>
    <cellStyle name="표준 50 3 3" xfId="1536" xr:uid="{00000000-0005-0000-0000-0000320A0000}"/>
    <cellStyle name="표준 50 4" xfId="1537" xr:uid="{00000000-0005-0000-0000-0000330A0000}"/>
    <cellStyle name="표준 50 4 2" xfId="1538" xr:uid="{00000000-0005-0000-0000-0000340A0000}"/>
    <cellStyle name="표준 50 4 3" xfId="1539" xr:uid="{00000000-0005-0000-0000-0000350A0000}"/>
    <cellStyle name="표준 50 5" xfId="1540" xr:uid="{00000000-0005-0000-0000-0000360A0000}"/>
    <cellStyle name="표준 50 6" xfId="1541" xr:uid="{00000000-0005-0000-0000-0000370A0000}"/>
    <cellStyle name="표준 50_2008 상수도통계 취합자료(1008)" xfId="1542" xr:uid="{00000000-0005-0000-0000-0000380A0000}"/>
    <cellStyle name="표준 51" xfId="1543" xr:uid="{00000000-0005-0000-0000-0000390A0000}"/>
    <cellStyle name="표준 51 2" xfId="1544" xr:uid="{00000000-0005-0000-0000-00003A0A0000}"/>
    <cellStyle name="표준 51 2 2" xfId="1545" xr:uid="{00000000-0005-0000-0000-00003B0A0000}"/>
    <cellStyle name="표준 51 2 3" xfId="1546" xr:uid="{00000000-0005-0000-0000-00003C0A0000}"/>
    <cellStyle name="표준 51 3" xfId="1547" xr:uid="{00000000-0005-0000-0000-00003D0A0000}"/>
    <cellStyle name="표준 51 3 2" xfId="1548" xr:uid="{00000000-0005-0000-0000-00003E0A0000}"/>
    <cellStyle name="표준 51 3 3" xfId="1549" xr:uid="{00000000-0005-0000-0000-00003F0A0000}"/>
    <cellStyle name="표준 51 4" xfId="1550" xr:uid="{00000000-0005-0000-0000-0000400A0000}"/>
    <cellStyle name="표준 51 4 2" xfId="1551" xr:uid="{00000000-0005-0000-0000-0000410A0000}"/>
    <cellStyle name="표준 51 4 3" xfId="1552" xr:uid="{00000000-0005-0000-0000-0000420A0000}"/>
    <cellStyle name="표준 51 5" xfId="1553" xr:uid="{00000000-0005-0000-0000-0000430A0000}"/>
    <cellStyle name="표준 51 6" xfId="1554" xr:uid="{00000000-0005-0000-0000-0000440A0000}"/>
    <cellStyle name="표준 51_2008 상수도통계 취합자료(1008)" xfId="1555" xr:uid="{00000000-0005-0000-0000-0000450A0000}"/>
    <cellStyle name="표준 52" xfId="1556" xr:uid="{00000000-0005-0000-0000-0000460A0000}"/>
    <cellStyle name="표준 52 2" xfId="1557" xr:uid="{00000000-0005-0000-0000-0000470A0000}"/>
    <cellStyle name="표준 52 2 2" xfId="1558" xr:uid="{00000000-0005-0000-0000-0000480A0000}"/>
    <cellStyle name="표준 52 2 3" xfId="1559" xr:uid="{00000000-0005-0000-0000-0000490A0000}"/>
    <cellStyle name="표준 52 3" xfId="1560" xr:uid="{00000000-0005-0000-0000-00004A0A0000}"/>
    <cellStyle name="표준 52 3 2" xfId="1561" xr:uid="{00000000-0005-0000-0000-00004B0A0000}"/>
    <cellStyle name="표준 52 3 3" xfId="1562" xr:uid="{00000000-0005-0000-0000-00004C0A0000}"/>
    <cellStyle name="표준 52 4" xfId="1563" xr:uid="{00000000-0005-0000-0000-00004D0A0000}"/>
    <cellStyle name="표준 52 4 2" xfId="1564" xr:uid="{00000000-0005-0000-0000-00004E0A0000}"/>
    <cellStyle name="표준 52 4 3" xfId="1565" xr:uid="{00000000-0005-0000-0000-00004F0A0000}"/>
    <cellStyle name="표준 52 5" xfId="1566" xr:uid="{00000000-0005-0000-0000-0000500A0000}"/>
    <cellStyle name="표준 52 6" xfId="1567" xr:uid="{00000000-0005-0000-0000-0000510A0000}"/>
    <cellStyle name="표준 52_2008 상수도통계 취합자료(1008)" xfId="1568" xr:uid="{00000000-0005-0000-0000-0000520A0000}"/>
    <cellStyle name="표준 53" xfId="1569" xr:uid="{00000000-0005-0000-0000-0000530A0000}"/>
    <cellStyle name="표준 53 2" xfId="1570" xr:uid="{00000000-0005-0000-0000-0000540A0000}"/>
    <cellStyle name="표준 53 2 2" xfId="1571" xr:uid="{00000000-0005-0000-0000-0000550A0000}"/>
    <cellStyle name="표준 53 2 3" xfId="1572" xr:uid="{00000000-0005-0000-0000-0000560A0000}"/>
    <cellStyle name="표준 53 3" xfId="1573" xr:uid="{00000000-0005-0000-0000-0000570A0000}"/>
    <cellStyle name="표준 53 3 2" xfId="1574" xr:uid="{00000000-0005-0000-0000-0000580A0000}"/>
    <cellStyle name="표준 53 3 3" xfId="1575" xr:uid="{00000000-0005-0000-0000-0000590A0000}"/>
    <cellStyle name="표준 53 4" xfId="1576" xr:uid="{00000000-0005-0000-0000-00005A0A0000}"/>
    <cellStyle name="표준 53 4 2" xfId="1577" xr:uid="{00000000-0005-0000-0000-00005B0A0000}"/>
    <cellStyle name="표준 53 4 3" xfId="1578" xr:uid="{00000000-0005-0000-0000-00005C0A0000}"/>
    <cellStyle name="표준 53 5" xfId="1579" xr:uid="{00000000-0005-0000-0000-00005D0A0000}"/>
    <cellStyle name="표준 53 6" xfId="1580" xr:uid="{00000000-0005-0000-0000-00005E0A0000}"/>
    <cellStyle name="표준 53_2008 상수도통계 취합자료(1008)" xfId="1581" xr:uid="{00000000-0005-0000-0000-00005F0A0000}"/>
    <cellStyle name="표준 54" xfId="1582" xr:uid="{00000000-0005-0000-0000-0000600A0000}"/>
    <cellStyle name="표준 54 2" xfId="1583" xr:uid="{00000000-0005-0000-0000-0000610A0000}"/>
    <cellStyle name="표준 54 2 2" xfId="1584" xr:uid="{00000000-0005-0000-0000-0000620A0000}"/>
    <cellStyle name="표준 54 2 3" xfId="1585" xr:uid="{00000000-0005-0000-0000-0000630A0000}"/>
    <cellStyle name="표준 54 3" xfId="1586" xr:uid="{00000000-0005-0000-0000-0000640A0000}"/>
    <cellStyle name="표준 54 3 2" xfId="1587" xr:uid="{00000000-0005-0000-0000-0000650A0000}"/>
    <cellStyle name="표준 54 3 3" xfId="1588" xr:uid="{00000000-0005-0000-0000-0000660A0000}"/>
    <cellStyle name="표준 54 4" xfId="1589" xr:uid="{00000000-0005-0000-0000-0000670A0000}"/>
    <cellStyle name="표준 54 4 2" xfId="1590" xr:uid="{00000000-0005-0000-0000-0000680A0000}"/>
    <cellStyle name="표준 54 4 3" xfId="1591" xr:uid="{00000000-0005-0000-0000-0000690A0000}"/>
    <cellStyle name="표준 54 5" xfId="1592" xr:uid="{00000000-0005-0000-0000-00006A0A0000}"/>
    <cellStyle name="표준 54 6" xfId="1593" xr:uid="{00000000-0005-0000-0000-00006B0A0000}"/>
    <cellStyle name="표준 54_2008 상수도통계 취합자료(1008)" xfId="1594" xr:uid="{00000000-0005-0000-0000-00006C0A0000}"/>
    <cellStyle name="표준 55" xfId="1595" xr:uid="{00000000-0005-0000-0000-00006D0A0000}"/>
    <cellStyle name="표준 55 2" xfId="1596" xr:uid="{00000000-0005-0000-0000-00006E0A0000}"/>
    <cellStyle name="표준 55 2 2" xfId="1597" xr:uid="{00000000-0005-0000-0000-00006F0A0000}"/>
    <cellStyle name="표준 55 2 3" xfId="1598" xr:uid="{00000000-0005-0000-0000-0000700A0000}"/>
    <cellStyle name="표준 55 3" xfId="1599" xr:uid="{00000000-0005-0000-0000-0000710A0000}"/>
    <cellStyle name="표준 55 3 2" xfId="1600" xr:uid="{00000000-0005-0000-0000-0000720A0000}"/>
    <cellStyle name="표준 55 3 3" xfId="1601" xr:uid="{00000000-0005-0000-0000-0000730A0000}"/>
    <cellStyle name="표준 55 4" xfId="1602" xr:uid="{00000000-0005-0000-0000-0000740A0000}"/>
    <cellStyle name="표준 55 4 2" xfId="1603" xr:uid="{00000000-0005-0000-0000-0000750A0000}"/>
    <cellStyle name="표준 55 4 3" xfId="1604" xr:uid="{00000000-0005-0000-0000-0000760A0000}"/>
    <cellStyle name="표준 55 5" xfId="1605" xr:uid="{00000000-0005-0000-0000-0000770A0000}"/>
    <cellStyle name="표준 55 6" xfId="1606" xr:uid="{00000000-0005-0000-0000-0000780A0000}"/>
    <cellStyle name="표준 55_2008 상수도통계 취합자료(1008)" xfId="1607" xr:uid="{00000000-0005-0000-0000-0000790A0000}"/>
    <cellStyle name="표준 56" xfId="1608" xr:uid="{00000000-0005-0000-0000-00007A0A0000}"/>
    <cellStyle name="표준 56 2" xfId="1609" xr:uid="{00000000-0005-0000-0000-00007B0A0000}"/>
    <cellStyle name="표준 56 2 2" xfId="1610" xr:uid="{00000000-0005-0000-0000-00007C0A0000}"/>
    <cellStyle name="표준 56 2 3" xfId="1611" xr:uid="{00000000-0005-0000-0000-00007D0A0000}"/>
    <cellStyle name="표준 56 3" xfId="1612" xr:uid="{00000000-0005-0000-0000-00007E0A0000}"/>
    <cellStyle name="표준 56 3 2" xfId="1613" xr:uid="{00000000-0005-0000-0000-00007F0A0000}"/>
    <cellStyle name="표준 56 3 3" xfId="1614" xr:uid="{00000000-0005-0000-0000-0000800A0000}"/>
    <cellStyle name="표준 56 4" xfId="1615" xr:uid="{00000000-0005-0000-0000-0000810A0000}"/>
    <cellStyle name="표준 56 4 2" xfId="1616" xr:uid="{00000000-0005-0000-0000-0000820A0000}"/>
    <cellStyle name="표준 56 4 3" xfId="1617" xr:uid="{00000000-0005-0000-0000-0000830A0000}"/>
    <cellStyle name="표준 56 5" xfId="1618" xr:uid="{00000000-0005-0000-0000-0000840A0000}"/>
    <cellStyle name="표준 56 6" xfId="1619" xr:uid="{00000000-0005-0000-0000-0000850A0000}"/>
    <cellStyle name="표준 56_2008 상수도통계 취합자료(1008)" xfId="1620" xr:uid="{00000000-0005-0000-0000-0000860A0000}"/>
    <cellStyle name="표준 57" xfId="1621" xr:uid="{00000000-0005-0000-0000-0000870A0000}"/>
    <cellStyle name="표준 57 2" xfId="1622" xr:uid="{00000000-0005-0000-0000-0000880A0000}"/>
    <cellStyle name="표준 57 2 2" xfId="1623" xr:uid="{00000000-0005-0000-0000-0000890A0000}"/>
    <cellStyle name="표준 57 2 3" xfId="1624" xr:uid="{00000000-0005-0000-0000-00008A0A0000}"/>
    <cellStyle name="표준 57 3" xfId="1625" xr:uid="{00000000-0005-0000-0000-00008B0A0000}"/>
    <cellStyle name="표준 57 3 2" xfId="1626" xr:uid="{00000000-0005-0000-0000-00008C0A0000}"/>
    <cellStyle name="표준 57 3 3" xfId="1627" xr:uid="{00000000-0005-0000-0000-00008D0A0000}"/>
    <cellStyle name="표준 57 4" xfId="1628" xr:uid="{00000000-0005-0000-0000-00008E0A0000}"/>
    <cellStyle name="표준 57 4 2" xfId="1629" xr:uid="{00000000-0005-0000-0000-00008F0A0000}"/>
    <cellStyle name="표준 57 4 3" xfId="1630" xr:uid="{00000000-0005-0000-0000-0000900A0000}"/>
    <cellStyle name="표준 57 5" xfId="1631" xr:uid="{00000000-0005-0000-0000-0000910A0000}"/>
    <cellStyle name="표준 57 6" xfId="1632" xr:uid="{00000000-0005-0000-0000-0000920A0000}"/>
    <cellStyle name="표준 57_2008 상수도통계 취합자료(1008)" xfId="1633" xr:uid="{00000000-0005-0000-0000-0000930A0000}"/>
    <cellStyle name="표준 58" xfId="1634" xr:uid="{00000000-0005-0000-0000-0000940A0000}"/>
    <cellStyle name="표준 58 2" xfId="1635" xr:uid="{00000000-0005-0000-0000-0000950A0000}"/>
    <cellStyle name="표준 58 2 2" xfId="1636" xr:uid="{00000000-0005-0000-0000-0000960A0000}"/>
    <cellStyle name="표준 58 2 3" xfId="1637" xr:uid="{00000000-0005-0000-0000-0000970A0000}"/>
    <cellStyle name="표준 58 3" xfId="1638" xr:uid="{00000000-0005-0000-0000-0000980A0000}"/>
    <cellStyle name="표준 58 3 2" xfId="1639" xr:uid="{00000000-0005-0000-0000-0000990A0000}"/>
    <cellStyle name="표준 58 3 3" xfId="1640" xr:uid="{00000000-0005-0000-0000-00009A0A0000}"/>
    <cellStyle name="표준 58 4" xfId="1641" xr:uid="{00000000-0005-0000-0000-00009B0A0000}"/>
    <cellStyle name="표준 58 4 2" xfId="1642" xr:uid="{00000000-0005-0000-0000-00009C0A0000}"/>
    <cellStyle name="표준 58 4 3" xfId="1643" xr:uid="{00000000-0005-0000-0000-00009D0A0000}"/>
    <cellStyle name="표준 58 5" xfId="1644" xr:uid="{00000000-0005-0000-0000-00009E0A0000}"/>
    <cellStyle name="표준 58 6" xfId="1645" xr:uid="{00000000-0005-0000-0000-00009F0A0000}"/>
    <cellStyle name="표준 58_2008 상수도통계 취합자료(1008)" xfId="1646" xr:uid="{00000000-0005-0000-0000-0000A00A0000}"/>
    <cellStyle name="표준 59" xfId="1647" xr:uid="{00000000-0005-0000-0000-0000A10A0000}"/>
    <cellStyle name="표준 59 2" xfId="1648" xr:uid="{00000000-0005-0000-0000-0000A20A0000}"/>
    <cellStyle name="표준 59 2 2" xfId="1649" xr:uid="{00000000-0005-0000-0000-0000A30A0000}"/>
    <cellStyle name="표준 59 2 3" xfId="1650" xr:uid="{00000000-0005-0000-0000-0000A40A0000}"/>
    <cellStyle name="표준 59 3" xfId="1651" xr:uid="{00000000-0005-0000-0000-0000A50A0000}"/>
    <cellStyle name="표준 59 3 2" xfId="1652" xr:uid="{00000000-0005-0000-0000-0000A60A0000}"/>
    <cellStyle name="표준 59 3 3" xfId="1653" xr:uid="{00000000-0005-0000-0000-0000A70A0000}"/>
    <cellStyle name="표준 59 4" xfId="1654" xr:uid="{00000000-0005-0000-0000-0000A80A0000}"/>
    <cellStyle name="표준 59 4 2" xfId="1655" xr:uid="{00000000-0005-0000-0000-0000A90A0000}"/>
    <cellStyle name="표준 59 4 3" xfId="1656" xr:uid="{00000000-0005-0000-0000-0000AA0A0000}"/>
    <cellStyle name="표준 59 5" xfId="1657" xr:uid="{00000000-0005-0000-0000-0000AB0A0000}"/>
    <cellStyle name="표준 59 6" xfId="1658" xr:uid="{00000000-0005-0000-0000-0000AC0A0000}"/>
    <cellStyle name="표준 59_2008 상수도통계 취합자료(1008)" xfId="1659" xr:uid="{00000000-0005-0000-0000-0000AD0A0000}"/>
    <cellStyle name="표준 6" xfId="349" xr:uid="{00000000-0005-0000-0000-0000AE0A0000}"/>
    <cellStyle name="표준 6 2" xfId="365" xr:uid="{00000000-0005-0000-0000-0000AF0A0000}"/>
    <cellStyle name="표준 6 2 2" xfId="2077" xr:uid="{00000000-0005-0000-0000-0000B00A0000}"/>
    <cellStyle name="표준 6 3" xfId="366" xr:uid="{00000000-0005-0000-0000-0000B10A0000}"/>
    <cellStyle name="표준 6 3 2" xfId="2078" xr:uid="{00000000-0005-0000-0000-0000B20A0000}"/>
    <cellStyle name="표준 6 4" xfId="2062" xr:uid="{00000000-0005-0000-0000-0000B30A0000}"/>
    <cellStyle name="표준 60" xfId="1660" xr:uid="{00000000-0005-0000-0000-0000B40A0000}"/>
    <cellStyle name="표준 60 2" xfId="1661" xr:uid="{00000000-0005-0000-0000-0000B50A0000}"/>
    <cellStyle name="표준 60 2 2" xfId="1662" xr:uid="{00000000-0005-0000-0000-0000B60A0000}"/>
    <cellStyle name="표준 60 2 3" xfId="1663" xr:uid="{00000000-0005-0000-0000-0000B70A0000}"/>
    <cellStyle name="표준 60 3" xfId="1664" xr:uid="{00000000-0005-0000-0000-0000B80A0000}"/>
    <cellStyle name="표준 60 3 2" xfId="1665" xr:uid="{00000000-0005-0000-0000-0000B90A0000}"/>
    <cellStyle name="표준 60 3 3" xfId="1666" xr:uid="{00000000-0005-0000-0000-0000BA0A0000}"/>
    <cellStyle name="표준 60 4" xfId="1667" xr:uid="{00000000-0005-0000-0000-0000BB0A0000}"/>
    <cellStyle name="표준 60 4 2" xfId="1668" xr:uid="{00000000-0005-0000-0000-0000BC0A0000}"/>
    <cellStyle name="표준 60 4 3" xfId="1669" xr:uid="{00000000-0005-0000-0000-0000BD0A0000}"/>
    <cellStyle name="표준 60 5" xfId="1670" xr:uid="{00000000-0005-0000-0000-0000BE0A0000}"/>
    <cellStyle name="표준 60 6" xfId="1671" xr:uid="{00000000-0005-0000-0000-0000BF0A0000}"/>
    <cellStyle name="표준 60_2008 상수도통계 취합자료(1008)" xfId="1672" xr:uid="{00000000-0005-0000-0000-0000C00A0000}"/>
    <cellStyle name="표준 61" xfId="1673" xr:uid="{00000000-0005-0000-0000-0000C10A0000}"/>
    <cellStyle name="표준 61 2" xfId="1674" xr:uid="{00000000-0005-0000-0000-0000C20A0000}"/>
    <cellStyle name="표준 61 2 2" xfId="1675" xr:uid="{00000000-0005-0000-0000-0000C30A0000}"/>
    <cellStyle name="표준 61 2 3" xfId="1676" xr:uid="{00000000-0005-0000-0000-0000C40A0000}"/>
    <cellStyle name="표준 61 3" xfId="1677" xr:uid="{00000000-0005-0000-0000-0000C50A0000}"/>
    <cellStyle name="표준 61 3 2" xfId="1678" xr:uid="{00000000-0005-0000-0000-0000C60A0000}"/>
    <cellStyle name="표준 61 3 3" xfId="1679" xr:uid="{00000000-0005-0000-0000-0000C70A0000}"/>
    <cellStyle name="표준 61 4" xfId="1680" xr:uid="{00000000-0005-0000-0000-0000C80A0000}"/>
    <cellStyle name="표준 61 4 2" xfId="1681" xr:uid="{00000000-0005-0000-0000-0000C90A0000}"/>
    <cellStyle name="표준 61 4 3" xfId="1682" xr:uid="{00000000-0005-0000-0000-0000CA0A0000}"/>
    <cellStyle name="표준 61 5" xfId="1683" xr:uid="{00000000-0005-0000-0000-0000CB0A0000}"/>
    <cellStyle name="표준 61 6" xfId="1684" xr:uid="{00000000-0005-0000-0000-0000CC0A0000}"/>
    <cellStyle name="표준 61_2008 상수도통계 취합자료(1008)" xfId="1685" xr:uid="{00000000-0005-0000-0000-0000CD0A0000}"/>
    <cellStyle name="표준 62" xfId="1686" xr:uid="{00000000-0005-0000-0000-0000CE0A0000}"/>
    <cellStyle name="표준 62 2" xfId="1687" xr:uid="{00000000-0005-0000-0000-0000CF0A0000}"/>
    <cellStyle name="표준 62 3" xfId="1688" xr:uid="{00000000-0005-0000-0000-0000D00A0000}"/>
    <cellStyle name="표준 63" xfId="1689" xr:uid="{00000000-0005-0000-0000-0000D10A0000}"/>
    <cellStyle name="표준 63 2" xfId="1690" xr:uid="{00000000-0005-0000-0000-0000D20A0000}"/>
    <cellStyle name="표준 63 3" xfId="1691" xr:uid="{00000000-0005-0000-0000-0000D30A0000}"/>
    <cellStyle name="표준 64" xfId="1692" xr:uid="{00000000-0005-0000-0000-0000D40A0000}"/>
    <cellStyle name="표준 64 2" xfId="1693" xr:uid="{00000000-0005-0000-0000-0000D50A0000}"/>
    <cellStyle name="표준 64 3" xfId="1694" xr:uid="{00000000-0005-0000-0000-0000D60A0000}"/>
    <cellStyle name="표준 65" xfId="1695" xr:uid="{00000000-0005-0000-0000-0000D70A0000}"/>
    <cellStyle name="표준 65 2" xfId="1696" xr:uid="{00000000-0005-0000-0000-0000D80A0000}"/>
    <cellStyle name="표준 65 3" xfId="1697" xr:uid="{00000000-0005-0000-0000-0000D90A0000}"/>
    <cellStyle name="표준 66" xfId="1698" xr:uid="{00000000-0005-0000-0000-0000DA0A0000}"/>
    <cellStyle name="표준 66 2" xfId="1699" xr:uid="{00000000-0005-0000-0000-0000DB0A0000}"/>
    <cellStyle name="표준 66 3" xfId="1700" xr:uid="{00000000-0005-0000-0000-0000DC0A0000}"/>
    <cellStyle name="표준 67" xfId="1701" xr:uid="{00000000-0005-0000-0000-0000DD0A0000}"/>
    <cellStyle name="표준 67 2" xfId="1702" xr:uid="{00000000-0005-0000-0000-0000DE0A0000}"/>
    <cellStyle name="표준 67 3" xfId="1703" xr:uid="{00000000-0005-0000-0000-0000DF0A0000}"/>
    <cellStyle name="표준 68" xfId="1704" xr:uid="{00000000-0005-0000-0000-0000E00A0000}"/>
    <cellStyle name="표준 68 2" xfId="1705" xr:uid="{00000000-0005-0000-0000-0000E10A0000}"/>
    <cellStyle name="표준 68 3" xfId="1706" xr:uid="{00000000-0005-0000-0000-0000E20A0000}"/>
    <cellStyle name="표준 69" xfId="1707" xr:uid="{00000000-0005-0000-0000-0000E30A0000}"/>
    <cellStyle name="표준 69 2" xfId="1708" xr:uid="{00000000-0005-0000-0000-0000E40A0000}"/>
    <cellStyle name="표준 69 3" xfId="1709" xr:uid="{00000000-0005-0000-0000-0000E50A0000}"/>
    <cellStyle name="표준 7" xfId="350" xr:uid="{00000000-0005-0000-0000-0000E60A0000}"/>
    <cellStyle name="표준 7 2" xfId="367" xr:uid="{00000000-0005-0000-0000-0000E70A0000}"/>
    <cellStyle name="표준 7 2 2" xfId="2079" xr:uid="{00000000-0005-0000-0000-0000E80A0000}"/>
    <cellStyle name="표준 7 3" xfId="368" xr:uid="{00000000-0005-0000-0000-0000E90A0000}"/>
    <cellStyle name="표준 7 3 2" xfId="2080" xr:uid="{00000000-0005-0000-0000-0000EA0A0000}"/>
    <cellStyle name="표준 7 4" xfId="2063" xr:uid="{00000000-0005-0000-0000-0000EB0A0000}"/>
    <cellStyle name="표준 70" xfId="1710" xr:uid="{00000000-0005-0000-0000-0000EC0A0000}"/>
    <cellStyle name="표준 70 2" xfId="1711" xr:uid="{00000000-0005-0000-0000-0000ED0A0000}"/>
    <cellStyle name="표준 70 3" xfId="1712" xr:uid="{00000000-0005-0000-0000-0000EE0A0000}"/>
    <cellStyle name="표준 71" xfId="1713" xr:uid="{00000000-0005-0000-0000-0000EF0A0000}"/>
    <cellStyle name="표준 71 2" xfId="1714" xr:uid="{00000000-0005-0000-0000-0000F00A0000}"/>
    <cellStyle name="표준 71 3" xfId="1715" xr:uid="{00000000-0005-0000-0000-0000F10A0000}"/>
    <cellStyle name="표준 72" xfId="1716" xr:uid="{00000000-0005-0000-0000-0000F20A0000}"/>
    <cellStyle name="표준 72 2" xfId="1717" xr:uid="{00000000-0005-0000-0000-0000F30A0000}"/>
    <cellStyle name="표준 72 3" xfId="1718" xr:uid="{00000000-0005-0000-0000-0000F40A0000}"/>
    <cellStyle name="표준 73" xfId="1719" xr:uid="{00000000-0005-0000-0000-0000F50A0000}"/>
    <cellStyle name="표준 73 2" xfId="1720" xr:uid="{00000000-0005-0000-0000-0000F60A0000}"/>
    <cellStyle name="표준 73 3" xfId="1721" xr:uid="{00000000-0005-0000-0000-0000F70A0000}"/>
    <cellStyle name="표준 74" xfId="1722" xr:uid="{00000000-0005-0000-0000-0000F80A0000}"/>
    <cellStyle name="표준 74 2" xfId="1723" xr:uid="{00000000-0005-0000-0000-0000F90A0000}"/>
    <cellStyle name="표준 74 3" xfId="1724" xr:uid="{00000000-0005-0000-0000-0000FA0A0000}"/>
    <cellStyle name="표준 75" xfId="1725" xr:uid="{00000000-0005-0000-0000-0000FB0A0000}"/>
    <cellStyle name="표준 75 2" xfId="1726" xr:uid="{00000000-0005-0000-0000-0000FC0A0000}"/>
    <cellStyle name="표준 75 3" xfId="1727" xr:uid="{00000000-0005-0000-0000-0000FD0A0000}"/>
    <cellStyle name="표준 76" xfId="1728" xr:uid="{00000000-0005-0000-0000-0000FE0A0000}"/>
    <cellStyle name="표준 76 2" xfId="1729" xr:uid="{00000000-0005-0000-0000-0000FF0A0000}"/>
    <cellStyle name="표준 76 3" xfId="1730" xr:uid="{00000000-0005-0000-0000-0000000B0000}"/>
    <cellStyle name="표준 77" xfId="1731" xr:uid="{00000000-0005-0000-0000-0000010B0000}"/>
    <cellStyle name="표준 77 2" xfId="1732" xr:uid="{00000000-0005-0000-0000-0000020B0000}"/>
    <cellStyle name="표준 77 3" xfId="1733" xr:uid="{00000000-0005-0000-0000-0000030B0000}"/>
    <cellStyle name="표준 78" xfId="1734" xr:uid="{00000000-0005-0000-0000-0000040B0000}"/>
    <cellStyle name="표준 78 2" xfId="1735" xr:uid="{00000000-0005-0000-0000-0000050B0000}"/>
    <cellStyle name="표준 78 3" xfId="1736" xr:uid="{00000000-0005-0000-0000-0000060B0000}"/>
    <cellStyle name="표준 79" xfId="1737" xr:uid="{00000000-0005-0000-0000-0000070B0000}"/>
    <cellStyle name="표준 79 2" xfId="1738" xr:uid="{00000000-0005-0000-0000-0000080B0000}"/>
    <cellStyle name="표준 79 3" xfId="1739" xr:uid="{00000000-0005-0000-0000-0000090B0000}"/>
    <cellStyle name="표준 8" xfId="351" xr:uid="{00000000-0005-0000-0000-00000A0B0000}"/>
    <cellStyle name="표준 8 2" xfId="369" xr:uid="{00000000-0005-0000-0000-00000B0B0000}"/>
    <cellStyle name="표준 8 2 2" xfId="2081" xr:uid="{00000000-0005-0000-0000-00000C0B0000}"/>
    <cellStyle name="표준 8 3" xfId="370" xr:uid="{00000000-0005-0000-0000-00000D0B0000}"/>
    <cellStyle name="표준 8 3 2" xfId="2082" xr:uid="{00000000-0005-0000-0000-00000E0B0000}"/>
    <cellStyle name="표준 8 4" xfId="2064" xr:uid="{00000000-0005-0000-0000-00000F0B0000}"/>
    <cellStyle name="표준 80" xfId="1740" xr:uid="{00000000-0005-0000-0000-0000100B0000}"/>
    <cellStyle name="표준 80 2" xfId="1741" xr:uid="{00000000-0005-0000-0000-0000110B0000}"/>
    <cellStyle name="표준 80 3" xfId="1742" xr:uid="{00000000-0005-0000-0000-0000120B0000}"/>
    <cellStyle name="표준 81" xfId="1743" xr:uid="{00000000-0005-0000-0000-0000130B0000}"/>
    <cellStyle name="표준 81 2" xfId="1744" xr:uid="{00000000-0005-0000-0000-0000140B0000}"/>
    <cellStyle name="표준 81 3" xfId="1745" xr:uid="{00000000-0005-0000-0000-0000150B0000}"/>
    <cellStyle name="표준 82" xfId="1746" xr:uid="{00000000-0005-0000-0000-0000160B0000}"/>
    <cellStyle name="표준 82 2" xfId="1747" xr:uid="{00000000-0005-0000-0000-0000170B0000}"/>
    <cellStyle name="표준 82 3" xfId="1748" xr:uid="{00000000-0005-0000-0000-0000180B0000}"/>
    <cellStyle name="표준 83" xfId="1749" xr:uid="{00000000-0005-0000-0000-0000190B0000}"/>
    <cellStyle name="표준 83 2" xfId="1750" xr:uid="{00000000-0005-0000-0000-00001A0B0000}"/>
    <cellStyle name="표준 83 3" xfId="1751" xr:uid="{00000000-0005-0000-0000-00001B0B0000}"/>
    <cellStyle name="표준 84" xfId="1752" xr:uid="{00000000-0005-0000-0000-00001C0B0000}"/>
    <cellStyle name="표준 84 2" xfId="1753" xr:uid="{00000000-0005-0000-0000-00001D0B0000}"/>
    <cellStyle name="표준 84 3" xfId="1754" xr:uid="{00000000-0005-0000-0000-00001E0B0000}"/>
    <cellStyle name="표준 85" xfId="1755" xr:uid="{00000000-0005-0000-0000-00001F0B0000}"/>
    <cellStyle name="표준 85 2" xfId="1756" xr:uid="{00000000-0005-0000-0000-0000200B0000}"/>
    <cellStyle name="표준 85 3" xfId="1757" xr:uid="{00000000-0005-0000-0000-0000210B0000}"/>
    <cellStyle name="표준 86" xfId="1758" xr:uid="{00000000-0005-0000-0000-0000220B0000}"/>
    <cellStyle name="표준 86 2" xfId="1759" xr:uid="{00000000-0005-0000-0000-0000230B0000}"/>
    <cellStyle name="표준 86 3" xfId="1760" xr:uid="{00000000-0005-0000-0000-0000240B0000}"/>
    <cellStyle name="표준 87" xfId="1761" xr:uid="{00000000-0005-0000-0000-0000250B0000}"/>
    <cellStyle name="표준 87 2" xfId="1762" xr:uid="{00000000-0005-0000-0000-0000260B0000}"/>
    <cellStyle name="표준 87 3" xfId="1763" xr:uid="{00000000-0005-0000-0000-0000270B0000}"/>
    <cellStyle name="표준 88" xfId="1764" xr:uid="{00000000-0005-0000-0000-0000280B0000}"/>
    <cellStyle name="표준 88 2" xfId="1765" xr:uid="{00000000-0005-0000-0000-0000290B0000}"/>
    <cellStyle name="표준 88 3" xfId="1766" xr:uid="{00000000-0005-0000-0000-00002A0B0000}"/>
    <cellStyle name="표준 89" xfId="1767" xr:uid="{00000000-0005-0000-0000-00002B0B0000}"/>
    <cellStyle name="표준 89 2" xfId="1768" xr:uid="{00000000-0005-0000-0000-00002C0B0000}"/>
    <cellStyle name="표준 89 3" xfId="1769" xr:uid="{00000000-0005-0000-0000-00002D0B0000}"/>
    <cellStyle name="표준 9" xfId="352" xr:uid="{00000000-0005-0000-0000-00002E0B0000}"/>
    <cellStyle name="표준 9 2" xfId="1770" xr:uid="{00000000-0005-0000-0000-00002F0B0000}"/>
    <cellStyle name="표준 9 3" xfId="1771" xr:uid="{00000000-0005-0000-0000-0000300B0000}"/>
    <cellStyle name="표준 9 4" xfId="2065" xr:uid="{00000000-0005-0000-0000-0000310B0000}"/>
    <cellStyle name="표준 90" xfId="1772" xr:uid="{00000000-0005-0000-0000-0000320B0000}"/>
    <cellStyle name="표준 90 2" xfId="1773" xr:uid="{00000000-0005-0000-0000-0000330B0000}"/>
    <cellStyle name="표준 90 3" xfId="1774" xr:uid="{00000000-0005-0000-0000-0000340B0000}"/>
    <cellStyle name="표준 91" xfId="1775" xr:uid="{00000000-0005-0000-0000-0000350B0000}"/>
    <cellStyle name="표준 91 2" xfId="1776" xr:uid="{00000000-0005-0000-0000-0000360B0000}"/>
    <cellStyle name="표준 91 3" xfId="1777" xr:uid="{00000000-0005-0000-0000-0000370B0000}"/>
    <cellStyle name="표준 92" xfId="1778" xr:uid="{00000000-0005-0000-0000-0000380B0000}"/>
    <cellStyle name="표준 92 2" xfId="1779" xr:uid="{00000000-0005-0000-0000-0000390B0000}"/>
    <cellStyle name="표준 92 3" xfId="1780" xr:uid="{00000000-0005-0000-0000-00003A0B0000}"/>
    <cellStyle name="표준 93" xfId="1781" xr:uid="{00000000-0005-0000-0000-00003B0B0000}"/>
    <cellStyle name="표준 93 2" xfId="1782" xr:uid="{00000000-0005-0000-0000-00003C0B0000}"/>
    <cellStyle name="표준 94" xfId="1783" xr:uid="{00000000-0005-0000-0000-00003D0B0000}"/>
    <cellStyle name="표준 94 2" xfId="1784" xr:uid="{00000000-0005-0000-0000-00003E0B0000}"/>
    <cellStyle name="표준 95" xfId="1785" xr:uid="{00000000-0005-0000-0000-00003F0B0000}"/>
    <cellStyle name="표준 95 2" xfId="1786" xr:uid="{00000000-0005-0000-0000-0000400B0000}"/>
    <cellStyle name="표준 96" xfId="1787" xr:uid="{00000000-0005-0000-0000-0000410B0000}"/>
    <cellStyle name="표준 96 2" xfId="1788" xr:uid="{00000000-0005-0000-0000-0000420B0000}"/>
    <cellStyle name="표준 96 3" xfId="1789" xr:uid="{00000000-0005-0000-0000-0000430B0000}"/>
    <cellStyle name="표준 97" xfId="1790" xr:uid="{00000000-0005-0000-0000-0000440B0000}"/>
    <cellStyle name="표준 97 2" xfId="1791" xr:uid="{00000000-0005-0000-0000-0000450B0000}"/>
    <cellStyle name="표준 98" xfId="1792" xr:uid="{00000000-0005-0000-0000-0000460B0000}"/>
    <cellStyle name="표준 98 2" xfId="1793" xr:uid="{00000000-0005-0000-0000-0000470B0000}"/>
    <cellStyle name="표준 98 3" xfId="1794" xr:uid="{00000000-0005-0000-0000-0000480B0000}"/>
    <cellStyle name="표준 99" xfId="1795" xr:uid="{00000000-0005-0000-0000-0000490B0000}"/>
    <cellStyle name="표준 99 2" xfId="1796" xr:uid="{00000000-0005-0000-0000-00004A0B0000}"/>
    <cellStyle name="표준 99 3" xfId="1797" xr:uid="{00000000-0005-0000-0000-00004B0B0000}"/>
    <cellStyle name="표준_50-06 농림수산업" xfId="5" xr:uid="{00000000-0005-0000-0000-00004D0B0000}"/>
    <cellStyle name="표준_경지면적" xfId="6" xr:uid="{00000000-0005-0000-0000-0000500B0000}"/>
    <cellStyle name="표준_농가및농가인구" xfId="7" xr:uid="{00000000-0005-0000-0000-0000510B0000}"/>
    <cellStyle name="표준_농산유통과(보리매입실적이영임)" xfId="2911" xr:uid="{00000000-0005-0000-0000-0000520B0000}"/>
    <cellStyle name="표준_농업용기구및기계보유 " xfId="8" xr:uid="{00000000-0005-0000-0000-0000530B0000}"/>
    <cellStyle name="표준_농업진흥지역지정" xfId="9" xr:uid="{00000000-0005-0000-0000-0000540B0000}"/>
    <cellStyle name="표준_두류" xfId="10" xr:uid="{00000000-0005-0000-0000-0000550B0000}"/>
    <cellStyle name="표준_맥류" xfId="11" xr:uid="{00000000-0005-0000-0000-0000560B0000}"/>
    <cellStyle name="표준_미곡" xfId="12" xr:uid="{00000000-0005-0000-0000-0000570B0000}"/>
    <cellStyle name="표준_서류" xfId="13" xr:uid="{00000000-0005-0000-0000-0000580B0000}"/>
    <cellStyle name="표준_식량작물생산량" xfId="14" xr:uid="{00000000-0005-0000-0000-0000590B0000}"/>
    <cellStyle name="표준_잡곡" xfId="15" xr:uid="{00000000-0005-0000-0000-00005A0B0000}"/>
    <cellStyle name="표준_정부관리양곡보관창고" xfId="16" xr:uid="{00000000-0005-0000-0000-00005B0B0000}"/>
    <cellStyle name="표준_채소류생산량" xfId="17" xr:uid="{00000000-0005-0000-0000-00005C0B0000}"/>
    <cellStyle name="표준_추곡수매실적" xfId="18" xr:uid="{00000000-0005-0000-0000-00005D0B0000}"/>
    <cellStyle name="하이퍼링크 2" xfId="1798" xr:uid="{00000000-0005-0000-0000-00005E0B0000}"/>
    <cellStyle name="합산" xfId="1799" xr:uid="{00000000-0005-0000-0000-00005F0B0000}"/>
    <cellStyle name="합산 2" xfId="1800" xr:uid="{00000000-0005-0000-0000-0000600B0000}"/>
    <cellStyle name="화폐기호" xfId="1801" xr:uid="{00000000-0005-0000-0000-0000610B0000}"/>
    <cellStyle name="화폐기호0" xfId="1802" xr:uid="{00000000-0005-0000-0000-0000620B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76200" y="2714625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3" name="Text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24003000" y="27146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4" name="Text 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76200" y="2714625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17</xdr:col>
      <xdr:colOff>219075</xdr:colOff>
      <xdr:row>16</xdr:row>
      <xdr:rowOff>0</xdr:rowOff>
    </xdr:from>
    <xdr:to>
      <xdr:col>17</xdr:col>
      <xdr:colOff>466725</xdr:colOff>
      <xdr:row>16</xdr:row>
      <xdr:rowOff>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22164675" y="2714625"/>
          <a:ext cx="247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6" name="Text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76200" y="2714625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7" name="Text 4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24003000" y="27146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8" name="Text 5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76200" y="2714625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17</xdr:col>
      <xdr:colOff>219075</xdr:colOff>
      <xdr:row>16</xdr:row>
      <xdr:rowOff>0</xdr:rowOff>
    </xdr:from>
    <xdr:to>
      <xdr:col>17</xdr:col>
      <xdr:colOff>466725</xdr:colOff>
      <xdr:row>16</xdr:row>
      <xdr:rowOff>0</xdr:rowOff>
    </xdr:to>
    <xdr:sp macro="" textlink="">
      <xdr:nvSpPr>
        <xdr:cNvPr id="9" name="Text 6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22164675" y="2714625"/>
          <a:ext cx="247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10" name="Text 3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11" name="Text 4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11268075" y="39052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12" name="Text 5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17</xdr:col>
      <xdr:colOff>219075</xdr:colOff>
      <xdr:row>16</xdr:row>
      <xdr:rowOff>0</xdr:rowOff>
    </xdr:from>
    <xdr:to>
      <xdr:col>17</xdr:col>
      <xdr:colOff>466725</xdr:colOff>
      <xdr:row>16</xdr:row>
      <xdr:rowOff>0</xdr:rowOff>
    </xdr:to>
    <xdr:sp macro="" textlink="">
      <xdr:nvSpPr>
        <xdr:cNvPr id="13" name="Text 6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10220325" y="3905250"/>
          <a:ext cx="247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11268075" y="39052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17</xdr:col>
      <xdr:colOff>219075</xdr:colOff>
      <xdr:row>16</xdr:row>
      <xdr:rowOff>0</xdr:rowOff>
    </xdr:from>
    <xdr:to>
      <xdr:col>17</xdr:col>
      <xdr:colOff>466725</xdr:colOff>
      <xdr:row>16</xdr:row>
      <xdr:rowOff>0</xdr:rowOff>
    </xdr:to>
    <xdr:sp macro="" textlink="">
      <xdr:nvSpPr>
        <xdr:cNvPr id="17" name="Text 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10220325" y="3905250"/>
          <a:ext cx="247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18" name="Text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19" name="Text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11268075" y="39052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20" name="Text 5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17</xdr:col>
      <xdr:colOff>219075</xdr:colOff>
      <xdr:row>16</xdr:row>
      <xdr:rowOff>0</xdr:rowOff>
    </xdr:from>
    <xdr:to>
      <xdr:col>17</xdr:col>
      <xdr:colOff>466725</xdr:colOff>
      <xdr:row>16</xdr:row>
      <xdr:rowOff>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10220325" y="3905250"/>
          <a:ext cx="247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22" name="Text 3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19</xdr:col>
      <xdr:colOff>0</xdr:colOff>
      <xdr:row>16</xdr:row>
      <xdr:rowOff>0</xdr:rowOff>
    </xdr:from>
    <xdr:to>
      <xdr:col>19</xdr:col>
      <xdr:colOff>0</xdr:colOff>
      <xdr:row>16</xdr:row>
      <xdr:rowOff>0</xdr:rowOff>
    </xdr:to>
    <xdr:sp macro="" textlink="">
      <xdr:nvSpPr>
        <xdr:cNvPr id="23" name="Text 4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11268075" y="390525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0</xdr:col>
      <xdr:colOff>76200</xdr:colOff>
      <xdr:row>16</xdr:row>
      <xdr:rowOff>0</xdr:rowOff>
    </xdr:from>
    <xdr:to>
      <xdr:col>0</xdr:col>
      <xdr:colOff>600075</xdr:colOff>
      <xdr:row>16</xdr:row>
      <xdr:rowOff>0</xdr:rowOff>
    </xdr:to>
    <xdr:sp macro="" textlink="">
      <xdr:nvSpPr>
        <xdr:cNvPr id="24" name="Text 5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76200" y="3905250"/>
          <a:ext cx="52387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  별</a:t>
          </a:r>
        </a:p>
      </xdr:txBody>
    </xdr:sp>
    <xdr:clientData/>
  </xdr:twoCellAnchor>
  <xdr:twoCellAnchor>
    <xdr:from>
      <xdr:col>17</xdr:col>
      <xdr:colOff>219075</xdr:colOff>
      <xdr:row>16</xdr:row>
      <xdr:rowOff>0</xdr:rowOff>
    </xdr:from>
    <xdr:to>
      <xdr:col>17</xdr:col>
      <xdr:colOff>466725</xdr:colOff>
      <xdr:row>16</xdr:row>
      <xdr:rowOff>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10220325" y="3905250"/>
          <a:ext cx="2476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114300</xdr:rowOff>
    </xdr:from>
    <xdr:to>
      <xdr:col>12</xdr:col>
      <xdr:colOff>0</xdr:colOff>
      <xdr:row>5</xdr:row>
      <xdr:rowOff>114300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8915400" y="838200"/>
          <a:ext cx="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171450</xdr:rowOff>
    </xdr:from>
    <xdr:to>
      <xdr:col>12</xdr:col>
      <xdr:colOff>0</xdr:colOff>
      <xdr:row>5</xdr:row>
      <xdr:rowOff>171450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8915400" y="895350"/>
          <a:ext cx="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114300</xdr:rowOff>
    </xdr:from>
    <xdr:to>
      <xdr:col>12</xdr:col>
      <xdr:colOff>0</xdr:colOff>
      <xdr:row>5</xdr:row>
      <xdr:rowOff>114300</xdr:rowOff>
    </xdr:to>
    <xdr:sp macro="" textlink="">
      <xdr:nvSpPr>
        <xdr:cNvPr id="5" name="Text 2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8915400" y="838200"/>
          <a:ext cx="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171450</xdr:rowOff>
    </xdr:from>
    <xdr:to>
      <xdr:col>12</xdr:col>
      <xdr:colOff>0</xdr:colOff>
      <xdr:row>5</xdr:row>
      <xdr:rowOff>171450</xdr:rowOff>
    </xdr:to>
    <xdr:sp macro="" textlink="">
      <xdr:nvSpPr>
        <xdr:cNvPr id="6" name="Text 3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8915400" y="895350"/>
          <a:ext cx="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114300</xdr:rowOff>
    </xdr:from>
    <xdr:to>
      <xdr:col>12</xdr:col>
      <xdr:colOff>0</xdr:colOff>
      <xdr:row>5</xdr:row>
      <xdr:rowOff>114300</xdr:rowOff>
    </xdr:to>
    <xdr:sp macro="" textlink="">
      <xdr:nvSpPr>
        <xdr:cNvPr id="7" name="Text 2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743575" y="11049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171450</xdr:rowOff>
    </xdr:from>
    <xdr:to>
      <xdr:col>12</xdr:col>
      <xdr:colOff>0</xdr:colOff>
      <xdr:row>5</xdr:row>
      <xdr:rowOff>171450</xdr:rowOff>
    </xdr:to>
    <xdr:sp macro="" textlink="">
      <xdr:nvSpPr>
        <xdr:cNvPr id="8" name="Text 3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 txBox="1">
          <a:spLocks noChangeArrowheads="1"/>
        </xdr:cNvSpPr>
      </xdr:nvSpPr>
      <xdr:spPr bwMode="auto">
        <a:xfrm>
          <a:off x="5743575" y="116205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114300</xdr:rowOff>
    </xdr:from>
    <xdr:to>
      <xdr:col>12</xdr:col>
      <xdr:colOff>0</xdr:colOff>
      <xdr:row>5</xdr:row>
      <xdr:rowOff>114300</xdr:rowOff>
    </xdr:to>
    <xdr:sp macro="" textlink="">
      <xdr:nvSpPr>
        <xdr:cNvPr id="9" name="Text 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 txBox="1">
          <a:spLocks noChangeArrowheads="1"/>
        </xdr:cNvSpPr>
      </xdr:nvSpPr>
      <xdr:spPr bwMode="auto">
        <a:xfrm>
          <a:off x="5743575" y="11049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171450</xdr:rowOff>
    </xdr:from>
    <xdr:to>
      <xdr:col>12</xdr:col>
      <xdr:colOff>0</xdr:colOff>
      <xdr:row>5</xdr:row>
      <xdr:rowOff>171450</xdr:rowOff>
    </xdr:to>
    <xdr:sp macro="" textlink="">
      <xdr:nvSpPr>
        <xdr:cNvPr id="10" name="Text 3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116205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114300</xdr:rowOff>
    </xdr:from>
    <xdr:to>
      <xdr:col>12</xdr:col>
      <xdr:colOff>0</xdr:colOff>
      <xdr:row>5</xdr:row>
      <xdr:rowOff>114300</xdr:rowOff>
    </xdr:to>
    <xdr:sp macro="" textlink="">
      <xdr:nvSpPr>
        <xdr:cNvPr id="11" name="Text 2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>
          <a:spLocks noChangeArrowheads="1"/>
        </xdr:cNvSpPr>
      </xdr:nvSpPr>
      <xdr:spPr bwMode="auto">
        <a:xfrm>
          <a:off x="5572125" y="11049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171450</xdr:rowOff>
    </xdr:from>
    <xdr:to>
      <xdr:col>12</xdr:col>
      <xdr:colOff>0</xdr:colOff>
      <xdr:row>5</xdr:row>
      <xdr:rowOff>171450</xdr:rowOff>
    </xdr:to>
    <xdr:sp macro="" textlink="">
      <xdr:nvSpPr>
        <xdr:cNvPr id="12" name="Text 3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 txBox="1">
          <a:spLocks noChangeArrowheads="1"/>
        </xdr:cNvSpPr>
      </xdr:nvSpPr>
      <xdr:spPr bwMode="auto">
        <a:xfrm>
          <a:off x="5572125" y="116205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114300</xdr:rowOff>
    </xdr:from>
    <xdr:to>
      <xdr:col>12</xdr:col>
      <xdr:colOff>0</xdr:colOff>
      <xdr:row>5</xdr:row>
      <xdr:rowOff>114300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 txBox="1">
          <a:spLocks noChangeArrowheads="1"/>
        </xdr:cNvSpPr>
      </xdr:nvSpPr>
      <xdr:spPr bwMode="auto">
        <a:xfrm>
          <a:off x="5572125" y="110490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12</xdr:col>
      <xdr:colOff>0</xdr:colOff>
      <xdr:row>4</xdr:row>
      <xdr:rowOff>171450</xdr:rowOff>
    </xdr:from>
    <xdr:to>
      <xdr:col>12</xdr:col>
      <xdr:colOff>0</xdr:colOff>
      <xdr:row>5</xdr:row>
      <xdr:rowOff>171450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>
          <a:spLocks noChangeArrowheads="1"/>
        </xdr:cNvSpPr>
      </xdr:nvSpPr>
      <xdr:spPr bwMode="auto">
        <a:xfrm>
          <a:off x="5572125" y="1162050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180975</xdr:rowOff>
    </xdr:from>
    <xdr:to>
      <xdr:col>9</xdr:col>
      <xdr:colOff>0</xdr:colOff>
      <xdr:row>5</xdr:row>
      <xdr:rowOff>180975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5895975" y="5095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9</xdr:col>
      <xdr:colOff>0</xdr:colOff>
      <xdr:row>4</xdr:row>
      <xdr:rowOff>180975</xdr:rowOff>
    </xdr:from>
    <xdr:to>
      <xdr:col>9</xdr:col>
      <xdr:colOff>0</xdr:colOff>
      <xdr:row>5</xdr:row>
      <xdr:rowOff>180975</xdr:rowOff>
    </xdr:to>
    <xdr:sp macro="" textlink="">
      <xdr:nvSpPr>
        <xdr:cNvPr id="7" name="Text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895975" y="5095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9</xdr:col>
      <xdr:colOff>0</xdr:colOff>
      <xdr:row>4</xdr:row>
      <xdr:rowOff>180975</xdr:rowOff>
    </xdr:from>
    <xdr:to>
      <xdr:col>9</xdr:col>
      <xdr:colOff>0</xdr:colOff>
      <xdr:row>5</xdr:row>
      <xdr:rowOff>180975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4829175" y="11715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9</xdr:col>
      <xdr:colOff>0</xdr:colOff>
      <xdr:row>4</xdr:row>
      <xdr:rowOff>180975</xdr:rowOff>
    </xdr:from>
    <xdr:to>
      <xdr:col>9</xdr:col>
      <xdr:colOff>0</xdr:colOff>
      <xdr:row>5</xdr:row>
      <xdr:rowOff>180975</xdr:rowOff>
    </xdr:to>
    <xdr:sp macro="" textlink="">
      <xdr:nvSpPr>
        <xdr:cNvPr id="6" name="Text 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4829175" y="11715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9</xdr:col>
      <xdr:colOff>0</xdr:colOff>
      <xdr:row>4</xdr:row>
      <xdr:rowOff>180975</xdr:rowOff>
    </xdr:from>
    <xdr:to>
      <xdr:col>9</xdr:col>
      <xdr:colOff>0</xdr:colOff>
      <xdr:row>5</xdr:row>
      <xdr:rowOff>180975</xdr:rowOff>
    </xdr:to>
    <xdr:sp macro="" textlink="">
      <xdr:nvSpPr>
        <xdr:cNvPr id="8" name="Text 6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>
          <a:spLocks noChangeArrowheads="1"/>
        </xdr:cNvSpPr>
      </xdr:nvSpPr>
      <xdr:spPr bwMode="auto">
        <a:xfrm>
          <a:off x="4657725" y="11715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9</xdr:col>
      <xdr:colOff>0</xdr:colOff>
      <xdr:row>4</xdr:row>
      <xdr:rowOff>180975</xdr:rowOff>
    </xdr:from>
    <xdr:to>
      <xdr:col>9</xdr:col>
      <xdr:colOff>0</xdr:colOff>
      <xdr:row>5</xdr:row>
      <xdr:rowOff>180975</xdr:rowOff>
    </xdr:to>
    <xdr:sp macro="" textlink="">
      <xdr:nvSpPr>
        <xdr:cNvPr id="9" name="Text 6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>
          <a:spLocks noChangeArrowheads="1"/>
        </xdr:cNvSpPr>
      </xdr:nvSpPr>
      <xdr:spPr bwMode="auto">
        <a:xfrm>
          <a:off x="4657725" y="11715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180975</xdr:rowOff>
    </xdr:from>
    <xdr:to>
      <xdr:col>13</xdr:col>
      <xdr:colOff>0</xdr:colOff>
      <xdr:row>4</xdr:row>
      <xdr:rowOff>180975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8915400" y="723900"/>
          <a:ext cx="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180975</xdr:rowOff>
    </xdr:from>
    <xdr:to>
      <xdr:col>13</xdr:col>
      <xdr:colOff>0</xdr:colOff>
      <xdr:row>4</xdr:row>
      <xdr:rowOff>180975</xdr:rowOff>
    </xdr:to>
    <xdr:sp macro="" textlink="">
      <xdr:nvSpPr>
        <xdr:cNvPr id="3" name="Text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8915400" y="723900"/>
          <a:ext cx="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180975</xdr:rowOff>
    </xdr:from>
    <xdr:to>
      <xdr:col>13</xdr:col>
      <xdr:colOff>0</xdr:colOff>
      <xdr:row>4</xdr:row>
      <xdr:rowOff>180975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10553700" y="9525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180975</xdr:rowOff>
    </xdr:from>
    <xdr:to>
      <xdr:col>13</xdr:col>
      <xdr:colOff>0</xdr:colOff>
      <xdr:row>4</xdr:row>
      <xdr:rowOff>180975</xdr:rowOff>
    </xdr:to>
    <xdr:sp macro="" textlink="">
      <xdr:nvSpPr>
        <xdr:cNvPr id="5" name="Text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10553700" y="9525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180975</xdr:rowOff>
    </xdr:from>
    <xdr:to>
      <xdr:col>13</xdr:col>
      <xdr:colOff>0</xdr:colOff>
      <xdr:row>4</xdr:row>
      <xdr:rowOff>180975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10553700" y="9525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  <xdr:twoCellAnchor>
    <xdr:from>
      <xdr:col>13</xdr:col>
      <xdr:colOff>0</xdr:colOff>
      <xdr:row>3</xdr:row>
      <xdr:rowOff>180975</xdr:rowOff>
    </xdr:from>
    <xdr:to>
      <xdr:col>13</xdr:col>
      <xdr:colOff>0</xdr:colOff>
      <xdr:row>4</xdr:row>
      <xdr:rowOff>180975</xdr:rowOff>
    </xdr:to>
    <xdr:sp macro="" textlink="">
      <xdr:nvSpPr>
        <xdr:cNvPr id="7" name="Text 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10553700" y="9525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altLang="ko-KR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Year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200025</xdr:rowOff>
    </xdr:from>
    <xdr:to>
      <xdr:col>0</xdr:col>
      <xdr:colOff>0</xdr:colOff>
      <xdr:row>4</xdr:row>
      <xdr:rowOff>228600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0" cy="1809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ko-KR" altLang="en-US" sz="1000" b="0" i="0" strike="noStrike">
              <a:solidFill>
                <a:srgbClr val="000000"/>
              </a:solidFill>
              <a:latin typeface="바탕체"/>
              <a:ea typeface="바탕체"/>
            </a:rPr>
            <a:t>연 별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nt\project\WINDOWS\&#48148;&#53461;%20&#54868;&#47732;\LG_CALTEX\LG_CALTEX\&#49888;&#44368;&#49885;&#44060;&#51064;\01&#44144;&#47000;&#49440;&#44204;&#51201;\SECL_HYCO\DCS&#44204;&#51201;\cs1000\DEC_DHDSR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724;&#54788;&#49689;\38&#54924;&#51456;&#48708;\3&#44608;&#44600;&#54872;\97&#51452;&#48124;&#54869;&#51221;\97&#51452;&#48124;&#46321;&#47197;&#51064;&#44396;&#53685;&#44228;&#48372;&#44256;&#49436;(&#51064;&#49604;&#49548;&#51228;&#44277;&#50857;)\&#54252;&#523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견적서"/>
      <sheetName val="서울청"/>
      <sheetName val="이직현황"/>
      <sheetName val="이직자명단"/>
      <sheetName val="총괄"/>
      <sheetName val="해군-1"/>
      <sheetName val="공군-1"/>
      <sheetName val="총괄(직)"/>
      <sheetName val="해군(직)계"/>
      <sheetName val="공군(직)계"/>
      <sheetName val="03년도 계획"/>
      <sheetName val="전년 대비"/>
      <sheetName val="공군본부"/>
      <sheetName val="1전비"/>
      <sheetName val="10전비"/>
      <sheetName val="10전비(손보)"/>
      <sheetName val="17전비"/>
      <sheetName val="19전비"/>
      <sheetName val="20전비"/>
      <sheetName val="20전비(손보)"/>
      <sheetName val="7항공통신전대"/>
      <sheetName val="작전사"/>
      <sheetName val="30단"/>
      <sheetName val="30단-1"/>
      <sheetName val="30단(손보)"/>
      <sheetName val="30단(손보) (2)"/>
      <sheetName val="방포사"/>
      <sheetName val="방포사-1"/>
      <sheetName val="방포사-2"/>
      <sheetName val="방포사(손보)"/>
      <sheetName val="방포사(손보) (2)"/>
      <sheetName val="3통신52대대"/>
      <sheetName val="3통신70대대"/>
      <sheetName val="73기상전대"/>
      <sheetName val="장교"/>
      <sheetName val="준사관"/>
      <sheetName val="부사관"/>
      <sheetName val="군무원"/>
      <sheetName val="간부현황"/>
      <sheetName val="출타간부"/>
      <sheetName val="XL4Poppy"/>
      <sheetName val="XL4Poppy (2)"/>
      <sheetName val="XL4Poppy (3)"/>
      <sheetName val="이렇게쓰자!"/>
      <sheetName val="휴가증출력"/>
      <sheetName val="증명서발급대장"/>
      <sheetName val="집결지코드"/>
      <sheetName val="TMO도표"/>
      <sheetName val="급지"/>
      <sheetName val="--------"/>
      <sheetName val="Recovered_Sheet1"/>
      <sheetName val="Recovered_Sheet2"/>
      <sheetName val="1일자"/>
      <sheetName val="2일자"/>
      <sheetName val="3일자"/>
      <sheetName val="4일자"/>
      <sheetName val="5일자"/>
      <sheetName val="6일자"/>
      <sheetName val="7일자"/>
      <sheetName val="8일자"/>
      <sheetName val="9일자"/>
      <sheetName val="10일자"/>
      <sheetName val="11일자"/>
      <sheetName val="12일자"/>
      <sheetName val="13일자"/>
      <sheetName val="14일자"/>
      <sheetName val="15일자"/>
      <sheetName val="16일자"/>
      <sheetName val="17일자"/>
      <sheetName val="18일자"/>
      <sheetName val="19일자"/>
      <sheetName val="20일자"/>
      <sheetName val="21일자"/>
      <sheetName val="22일자"/>
      <sheetName val="23일자"/>
      <sheetName val="24일자"/>
      <sheetName val="25일자"/>
      <sheetName val="_견적서"/>
      <sheetName val="Cumene"/>
      <sheetName val="P&amp;A"/>
      <sheetName val="BPA"/>
      <sheetName val="CPB"/>
      <sheetName val="변동비"/>
      <sheetName val="감가상각비"/>
      <sheetName val="VXXXXXXX"/>
      <sheetName val="장기투자 계획및 예산"/>
      <sheetName val="장기투자 계획 항목별 내용"/>
      <sheetName val="Module1"/>
      <sheetName val="Beforesyy"/>
      <sheetName val="XXXXXX"/>
      <sheetName val="VXXXXX"/>
      <sheetName val="4급 지로"/>
      <sheetName val="4급사원"/>
      <sheetName val="kift-bs"/>
      <sheetName val="kift-pl"/>
      <sheetName val="B2B-pl"/>
      <sheetName val="군포-pl"/>
      <sheetName val="양산-pl"/>
      <sheetName val="hift-pl"/>
      <sheetName val="KIFT세목-백만"/>
      <sheetName val="군포세목-백만"/>
      <sheetName val="양산세목-백만"/>
      <sheetName val="장성세목-백만"/>
      <sheetName val="KIFT세목-매출+일반"/>
      <sheetName val="KIFT세목"/>
      <sheetName val="b2b세목"/>
      <sheetName val="군포세목"/>
      <sheetName val="양산세목"/>
      <sheetName val="장성세목"/>
      <sheetName val="B2B2004비용"/>
      <sheetName val="B2B2005비용"/>
      <sheetName val="차입금상환계획"/>
      <sheetName val="이자비용"/>
      <sheetName val="지급보증료"/>
      <sheetName val="1팀매출2004"/>
      <sheetName val="1팀매출2005"/>
      <sheetName val="B2B매출2004"/>
      <sheetName val="B2B매출2005"/>
      <sheetName val="통신매출2004"/>
      <sheetName val="통신매출2005"/>
      <sheetName val="관리매출2004"/>
      <sheetName val="관리매출2005"/>
      <sheetName val="양산직영매출2004"/>
      <sheetName val="양산직영매출2005"/>
      <sheetName val="합의서"/>
      <sheetName val="월별목표"/>
      <sheetName val="중점추진업무"/>
      <sheetName val="감가상각"/>
      <sheetName val="RE9604"/>
      <sheetName val="내역"/>
      <sheetName val="UR2-Calculation"/>
      <sheetName val="금액집계"/>
      <sheetName val="0006_FLT_IR_NAME"/>
      <sheetName val="1월"/>
      <sheetName val="2월"/>
      <sheetName val="3월"/>
      <sheetName val="4월"/>
      <sheetName val="5월"/>
      <sheetName val="6월"/>
      <sheetName val="7월"/>
      <sheetName val="8월"/>
      <sheetName val="9월"/>
      <sheetName val="월별종합"/>
      <sheetName val="Chart1"/>
      <sheetName val="10월"/>
      <sheetName val="11월"/>
      <sheetName val="12월"/>
      <sheetName val="foxz"/>
      <sheetName val="8-31"/>
      <sheetName val="8-31(2)"/>
      <sheetName val="8-31(3)"/>
      <sheetName val="8-31(4)"/>
      <sheetName val="8-31(5)"/>
      <sheetName val="9-1"/>
      <sheetName val="9-23"/>
      <sheetName val="9-23(2)"/>
      <sheetName val="9-29(월말)"/>
      <sheetName val="9-29(공병)"/>
      <sheetName val="9-30"/>
      <sheetName val="pldt"/>
      <sheetName val="부대원명부(간부)"/>
      <sheetName val="Sheet2"/>
      <sheetName val="부대원명부(병)"/>
      <sheetName val="부대현황"/>
      <sheetName val="휴가급지"/>
      <sheetName val="군사특기"/>
      <sheetName val="계급별현황"/>
      <sheetName val="계급별현황 (2)"/>
      <sheetName val="처부별현황"/>
      <sheetName val="병휴가가넹"/>
      <sheetName val="Sheet1"/>
      <sheetName val="간부휴가가넹"/>
      <sheetName val="전역자"/>
      <sheetName val="아프냐"/>
      <sheetName val=""/>
      <sheetName val="신병100일위로휴가기간"/>
      <sheetName val="위로,청원휴가현황"/>
      <sheetName val="위로,청원휴가기간"/>
      <sheetName val="정기휴가현황"/>
      <sheetName val="연명부"/>
      <sheetName val="Sheet3"/>
      <sheetName val="07-29기 공개모집병 "/>
      <sheetName val="기초공"/>
      <sheetName val="기둥(원형)"/>
      <sheetName val="sugu95"/>
      <sheetName val="KMPTOT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䑔MO도표"/>
      <sheetName val="BID"/>
      <sheetName val="휴가비,급량비"/>
      <sheetName val="I.설계조건"/>
      <sheetName val="교각계산"/>
      <sheetName val="부속동"/>
      <sheetName val="수량산출서"/>
      <sheetName val="총_"/>
      <sheetName val="재집"/>
      <sheetName val="직재"/>
      <sheetName val="_견적서1"/>
      <sheetName val="03년도_계획"/>
      <sheetName val="전년_대비"/>
      <sheetName val="30단(손보)_(2)"/>
      <sheetName val="방포사(손보)_(2)"/>
      <sheetName val="XL4Poppy_(2)"/>
      <sheetName val="XL4Poppy_(3)"/>
      <sheetName val="장기투자_계획및_예산"/>
      <sheetName val="장기투자_계획_항목별_내용"/>
      <sheetName val="4급_지로"/>
      <sheetName val="계급별현황_(2)"/>
      <sheetName val="07-29기_공개모집병_"/>
      <sheetName val="I_설계조건"/>
      <sheetName val="시약관리"/>
      <sheetName val="LEAD SHEET (K상각후회수율)"/>
      <sheetName val="forecasted_BS"/>
      <sheetName val="forecasted_IS"/>
      <sheetName val="_견적서2"/>
      <sheetName val="03년도_계획1"/>
      <sheetName val="전년_대비1"/>
      <sheetName val="30단(손보)_(2)1"/>
      <sheetName val="방포사(손보)_(2)1"/>
      <sheetName val="XL4Poppy_(2)1"/>
      <sheetName val="XL4Poppy_(3)1"/>
      <sheetName val="장기투자_계획및_예산1"/>
      <sheetName val="장기투자_계획_항목별_내용1"/>
      <sheetName val="4급_지로1"/>
      <sheetName val="계급별현황_(2)1"/>
      <sheetName val="07-29기_공개모집병_1"/>
      <sheetName val="I_설계조건1"/>
      <sheetName val="LEAD_SHEET_(K상각후회수율)"/>
      <sheetName val="일위대가"/>
      <sheetName val="Customer Databas"/>
      <sheetName val="공사개요"/>
      <sheetName val="118.세금과공과"/>
      <sheetName val="FRT_O"/>
      <sheetName val="FAB_I"/>
      <sheetName val="MC총괄표"/>
      <sheetName val="Assumptions"/>
      <sheetName val="소비자가"/>
      <sheetName val="ins"/>
      <sheetName val="재공수합"/>
      <sheetName val="2002년요약"/>
      <sheetName val="관계주식"/>
      <sheetName val="_x0000_È"/>
      <sheetName val="97년추정손익계산서"/>
      <sheetName val="기준자료"/>
      <sheetName val="첨부1"/>
      <sheetName val="SALES(FPL)"/>
      <sheetName val="일위대가목차"/>
      <sheetName val="설계조건"/>
      <sheetName val="Input"/>
      <sheetName val="차수"/>
      <sheetName val="유통망계획"/>
      <sheetName val="97년비품"/>
      <sheetName val="CVT산정"/>
      <sheetName val="Stop"/>
      <sheetName val="TEL"/>
      <sheetName val="Total"/>
      <sheetName val="Comps"/>
      <sheetName val="CAUDIT"/>
      <sheetName val="Table"/>
      <sheetName val="목차"/>
      <sheetName val="REF"/>
      <sheetName val="DATA(BAC)"/>
      <sheetName val="CAL"/>
      <sheetName val="기계내역"/>
      <sheetName val="공통가설"/>
      <sheetName val="4.경비 5.영업외수지"/>
      <sheetName val="DEC_DHDSR0"/>
      <sheetName val="ABUT수량-A1"/>
      <sheetName val="Sheet5"/>
      <sheetName val="PUMP"/>
      <sheetName val="1_當期시산표"/>
      <sheetName val="라이신_NML"/>
      <sheetName val="Proposal"/>
      <sheetName val="Inputs"/>
      <sheetName val="__FDSCACHE__"/>
      <sheetName val="WACC Poland"/>
      <sheetName val="WACC Korea"/>
      <sheetName val="Financial impact"/>
      <sheetName val="Sheet8"/>
      <sheetName val="Actual data"/>
      <sheetName val="견적서"/>
      <sheetName val="8월 부서별 관리판매비실적"/>
      <sheetName val="배부율"/>
      <sheetName val="전사요약"/>
      <sheetName val="전사_PL"/>
      <sheetName val="전사_배부전"/>
      <sheetName val="전사_배부후"/>
      <sheetName val="부서별"/>
      <sheetName val="공통비배부계획"/>
      <sheetName val="배부전"/>
      <sheetName val="부서별(배부후)_계획"/>
      <sheetName val="판매비계획_배부전"/>
      <sheetName val="누계(배부전)"/>
      <sheetName val="빙장비사양"/>
      <sheetName val="장비사양"/>
      <sheetName val="A(1)"/>
      <sheetName val="TS"/>
      <sheetName val="AA200"/>
      <sheetName val="Main"/>
      <sheetName val="XREF"/>
      <sheetName val="Staff Cost"/>
      <sheetName val="Analysis"/>
      <sheetName val="가수금대체"/>
      <sheetName val="제품예산"/>
      <sheetName val="제품별매출"/>
      <sheetName val="제품매출계획연간(04)"/>
      <sheetName val="CODE0"/>
      <sheetName val="손익분석"/>
      <sheetName val="기본자료(재직자)"/>
      <sheetName val="?È"/>
      <sheetName val="잡손실내역"/>
      <sheetName val="손익예상"/>
      <sheetName val="bs"/>
      <sheetName val="[DEC_DH_x0018_[DEC_DHDSR0.xls"/>
      <sheetName val="통신매신매004"/>
      <sheetName val="00000000"/>
      <sheetName val="현장관리비"/>
      <sheetName val="2-2.매출분석"/>
      <sheetName val="계산근거"/>
      <sheetName val="_È"/>
      <sheetName val="정산표"/>
      <sheetName val="채권한전"/>
      <sheetName val="원본"/>
      <sheetName val="갑지"/>
      <sheetName val="RM pallet(2)"/>
      <sheetName val="RM stafel(1)"/>
      <sheetName val="지급어음"/>
      <sheetName val="2004"/>
      <sheetName val="Bloomberg Paste"/>
      <sheetName val="Code"/>
      <sheetName val="직무리스트"/>
      <sheetName val="working"/>
      <sheetName val="총괄매출계획"/>
      <sheetName val="本部A3"/>
      <sheetName val="本部A2"/>
      <sheetName val="BS-E"/>
      <sheetName val="BS요약"/>
      <sheetName val="Bank charge"/>
      <sheetName val="MAR"/>
      <sheetName val="FEB"/>
      <sheetName val="하수급견적대비"/>
      <sheetName val="경비"/>
      <sheetName val="B737"/>
      <sheetName val="우편번호"/>
      <sheetName val="01월TTL"/>
      <sheetName val="한계원가"/>
      <sheetName val="변동인원"/>
      <sheetName val="97센_협"/>
      <sheetName val="WACC"/>
      <sheetName val="ALL"/>
      <sheetName val="Notes "/>
      <sheetName val="노임이"/>
      <sheetName val="갑지(추정)"/>
      <sheetName val="전체"/>
      <sheetName val="공사비집계"/>
      <sheetName val="평가데이터"/>
      <sheetName val="계정code"/>
      <sheetName val="LU"/>
      <sheetName val="기구표"/>
      <sheetName val="건물"/>
      <sheetName val="평가표"/>
      <sheetName val="교육결과"/>
      <sheetName val="PC"/>
      <sheetName val="총원"/>
      <sheetName val="Y-WORK"/>
      <sheetName val="매출"/>
      <sheetName val="Customize Your Purchase Order"/>
      <sheetName val="Purchase Order"/>
      <sheetName val="매입별세금계산서집계표"/>
      <sheetName val="신용카드"/>
      <sheetName val="1ST"/>
      <sheetName val="월별손익"/>
      <sheetName val="전체현황"/>
      <sheetName val="교각̼산"/>
      <sheetName val="Customer_Databas"/>
      <sheetName val="회사정보"/>
      <sheetName val="기준재고"/>
      <sheetName val="내역서"/>
      <sheetName val="#REF"/>
      <sheetName val="HR Final"/>
      <sheetName val="HR"/>
      <sheetName val="영업점별목표산출"/>
      <sheetName val="보증금"/>
      <sheetName val="Xylose-Aug"/>
      <sheetName val="History input"/>
      <sheetName val="Financial statements"/>
      <sheetName val="일위대가목록"/>
      <sheetName val="분류항목"/>
      <sheetName val="실행철강하도"/>
      <sheetName val="data"/>
      <sheetName val="CJE"/>
      <sheetName val="공문 "/>
      <sheetName val="환율change"/>
      <sheetName val="환율"/>
      <sheetName val="신전산소항목시산표(5월)"/>
      <sheetName val="97KJIST"/>
      <sheetName val="T6-6(2)"/>
      <sheetName val="HISTORICAL"/>
      <sheetName val="FORECASTING"/>
      <sheetName val="기초코드"/>
      <sheetName val="재무가정"/>
      <sheetName val="11월업적급(FIS)"/>
      <sheetName val="626TD(COLOR)"/>
      <sheetName val="2004년전체승무원"/>
      <sheetName val="DISTTB"/>
      <sheetName val="INOBTB"/>
      <sheetName val="Condition"/>
      <sheetName val="현금및예치금-기말"/>
      <sheetName val="96월경계 (2)"/>
      <sheetName val="수입"/>
      <sheetName val="분기별데이타"/>
      <sheetName val="월별데이타"/>
      <sheetName val="기타계열"/>
      <sheetName val="대출금-8"/>
      <sheetName val="Template"/>
      <sheetName val="부대대비"/>
      <sheetName val="냉연집계"/>
      <sheetName val="KY.LEE"/>
      <sheetName val="제조원가"/>
      <sheetName val="통장출금액"/>
      <sheetName val="목표세부명세"/>
      <sheetName val="위원회결의"/>
      <sheetName val="심사반합의체"/>
      <sheetName val="부의서"/>
      <sheetName val="이사회부의서"/>
      <sheetName val="계열재무"/>
      <sheetName val="여신담보현황"/>
      <sheetName val="여신 (2)"/>
      <sheetName val="담보"/>
      <sheetName val="손익영향"/>
      <sheetName val="재무현황요약"/>
      <sheetName val="실사요약"/>
      <sheetName val="실사요약수정"/>
      <sheetName val="회사현황(1)"/>
      <sheetName val="회사현황"/>
      <sheetName val="회사현황 (2)"/>
      <sheetName val="2001상반기"/>
      <sheetName val="재무현황"/>
      <sheetName val="승인신청서"/>
      <sheetName val="심사의견1"/>
      <sheetName val="PLarp"/>
      <sheetName val="월별생산"/>
      <sheetName val="설계내역서"/>
      <sheetName val="B767"/>
      <sheetName val="Assignment"/>
      <sheetName val="실행내역"/>
      <sheetName val="1-1"/>
      <sheetName val="QMCT"/>
      <sheetName val="6호기"/>
      <sheetName val="목표관리모델(누적)"/>
      <sheetName val="BUS제원1"/>
      <sheetName val="Variables"/>
      <sheetName val="기준정보"/>
      <sheetName val="재1"/>
      <sheetName val="pivot monthly"/>
      <sheetName val="Debt"/>
      <sheetName val="PILOT품"/>
      <sheetName val="M96현황-동아"/>
      <sheetName val="96제조"/>
      <sheetName val="Normal Case"/>
      <sheetName val="0-Basics"/>
      <sheetName val="Header"/>
      <sheetName val="sapactivexlhiddensheet"/>
      <sheetName val="일반관리1"/>
      <sheetName val="Data&amp;Result"/>
      <sheetName val="재고자산명세"/>
      <sheetName val="제조원가(확인)"/>
      <sheetName val="Control Sheet"/>
      <sheetName val="MARCsheet"/>
      <sheetName val="95WBS"/>
      <sheetName val="대비"/>
      <sheetName val="FAB별"/>
      <sheetName val="FACTOR"/>
      <sheetName val="차량구입"/>
      <sheetName val="MN2G"/>
      <sheetName val="데이타"/>
      <sheetName val="전기일위대가"/>
      <sheetName val="14-1.학교 총 개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/>
      <sheetData sheetId="89" refreshError="1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 refreshError="1"/>
      <sheetData sheetId="242" refreshError="1"/>
      <sheetData sheetId="243" refreshError="1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 refreshError="1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 refreshError="1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/>
      <sheetData sheetId="393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인구및세대"/>
      <sheetName val="2.국적별외국인 "/>
      <sheetName val="3.각세(외제)"/>
      <sheetName val="4.5세(외제)"/>
      <sheetName val="5.5세외국인"/>
      <sheetName val="6.각세말소자"/>
      <sheetName val="1-1포천-동별-인구및세대 "/>
      <sheetName val="2-1포천(각세)(외제)"/>
      <sheetName val="1_인구및세대"/>
      <sheetName val="2_국적별외국인_"/>
      <sheetName val="3_각세(외제)"/>
      <sheetName val="4_5세(외제)"/>
      <sheetName val="5_5세외국인"/>
      <sheetName val="6_각세말소자"/>
      <sheetName val="1-1포천-동별-인구및세대_"/>
      <sheetName val="1_인구및세대1"/>
      <sheetName val="2_국적별외국인_1"/>
      <sheetName val="3_각세(외제)1"/>
      <sheetName val="4_5세(외제)1"/>
      <sheetName val="5_5세외국인1"/>
      <sheetName val="6_각세말소자1"/>
      <sheetName val="1-1포천-동별-인구및세대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Normal="100" zoomScaleSheetLayoutView="100" workbookViewId="0">
      <selection sqref="A1:D1"/>
    </sheetView>
  </sheetViews>
  <sheetFormatPr defaultColWidth="6.875" defaultRowHeight="12"/>
  <cols>
    <col min="1" max="1" width="15.25" style="304" customWidth="1"/>
    <col min="2" max="2" width="14.625" style="305" customWidth="1"/>
    <col min="3" max="4" width="15.125" style="305" customWidth="1"/>
    <col min="5" max="5" width="18.875" style="305" customWidth="1"/>
    <col min="6" max="6" width="16.5" style="305" customWidth="1"/>
    <col min="7" max="7" width="19" style="305" customWidth="1"/>
    <col min="8" max="8" width="23" style="306" customWidth="1"/>
    <col min="9" max="16384" width="6.875" style="307"/>
  </cols>
  <sheetData>
    <row r="1" spans="1:9" s="1026" customFormat="1" ht="30" customHeight="1">
      <c r="A1" s="1234" t="s">
        <v>463</v>
      </c>
      <c r="B1" s="1234"/>
      <c r="C1" s="1234"/>
      <c r="D1" s="1234"/>
      <c r="E1" s="1023" t="s">
        <v>141</v>
      </c>
      <c r="F1" s="1024"/>
      <c r="G1" s="1023"/>
      <c r="H1" s="1025"/>
    </row>
    <row r="2" spans="1:9" s="281" customFormat="1" ht="20.100000000000001" customHeight="1" thickBot="1">
      <c r="A2" s="278" t="s">
        <v>456</v>
      </c>
      <c r="B2" s="279"/>
      <c r="C2" s="279"/>
      <c r="D2" s="279"/>
      <c r="E2" s="279"/>
      <c r="F2" s="279"/>
      <c r="G2" s="279"/>
      <c r="H2" s="280" t="s">
        <v>142</v>
      </c>
    </row>
    <row r="3" spans="1:9" s="286" customFormat="1" ht="17.100000000000001" customHeight="1" thickTop="1">
      <c r="A3" s="282"/>
      <c r="B3" s="1232" t="s">
        <v>82</v>
      </c>
      <c r="C3" s="1233"/>
      <c r="D3" s="1233"/>
      <c r="E3" s="283" t="s">
        <v>83</v>
      </c>
      <c r="F3" s="284"/>
      <c r="G3" s="285"/>
      <c r="H3" s="1021"/>
    </row>
    <row r="4" spans="1:9" s="286" customFormat="1" ht="17.100000000000001" customHeight="1">
      <c r="A4" s="282" t="s">
        <v>84</v>
      </c>
      <c r="B4" s="287" t="s">
        <v>381</v>
      </c>
      <c r="C4" s="287" t="s">
        <v>85</v>
      </c>
      <c r="D4" s="287" t="s">
        <v>447</v>
      </c>
      <c r="E4" s="288" t="s">
        <v>381</v>
      </c>
      <c r="F4" s="289" t="s">
        <v>90</v>
      </c>
      <c r="G4" s="290" t="s">
        <v>91</v>
      </c>
      <c r="H4" s="1141" t="s">
        <v>0</v>
      </c>
    </row>
    <row r="5" spans="1:9" s="286" customFormat="1" ht="30" customHeight="1">
      <c r="A5" s="291"/>
      <c r="B5" s="292" t="s">
        <v>382</v>
      </c>
      <c r="C5" s="283" t="s">
        <v>75</v>
      </c>
      <c r="D5" s="283" t="s">
        <v>373</v>
      </c>
      <c r="E5" s="293" t="s">
        <v>382</v>
      </c>
      <c r="F5" s="294" t="s">
        <v>1</v>
      </c>
      <c r="G5" s="283" t="s">
        <v>2</v>
      </c>
      <c r="H5" s="1142"/>
      <c r="I5" s="1143"/>
    </row>
    <row r="6" spans="1:9" s="298" customFormat="1" ht="17.25" customHeight="1">
      <c r="A6" s="836">
        <v>2015</v>
      </c>
      <c r="B6" s="296">
        <v>7864</v>
      </c>
      <c r="C6" s="295">
        <v>3346</v>
      </c>
      <c r="D6" s="295">
        <v>4518</v>
      </c>
      <c r="E6" s="297">
        <v>12569</v>
      </c>
      <c r="F6" s="297">
        <v>6397</v>
      </c>
      <c r="G6" s="297">
        <v>6172</v>
      </c>
      <c r="H6" s="837">
        <v>2015</v>
      </c>
    </row>
    <row r="7" spans="1:9" s="298" customFormat="1" ht="17.649999999999999" customHeight="1">
      <c r="A7" s="836">
        <v>2016</v>
      </c>
      <c r="B7" s="297">
        <v>4017</v>
      </c>
      <c r="C7" s="295">
        <v>1768</v>
      </c>
      <c r="D7" s="295">
        <v>2248</v>
      </c>
      <c r="E7" s="297">
        <v>11098</v>
      </c>
      <c r="F7" s="297">
        <v>5574</v>
      </c>
      <c r="G7" s="297">
        <v>5523</v>
      </c>
      <c r="H7" s="837">
        <v>2016</v>
      </c>
    </row>
    <row r="8" spans="1:9" s="298" customFormat="1" ht="17.649999999999999" customHeight="1">
      <c r="A8" s="836">
        <v>2017</v>
      </c>
      <c r="B8" s="297">
        <v>3906</v>
      </c>
      <c r="C8" s="295">
        <v>1598</v>
      </c>
      <c r="D8" s="295">
        <v>2308</v>
      </c>
      <c r="E8" s="297">
        <v>10847</v>
      </c>
      <c r="F8" s="297">
        <v>5366</v>
      </c>
      <c r="G8" s="297">
        <v>5481</v>
      </c>
      <c r="H8" s="837">
        <v>2017</v>
      </c>
    </row>
    <row r="9" spans="1:9" s="298" customFormat="1" ht="17.649999999999999" customHeight="1">
      <c r="A9" s="836">
        <v>2018</v>
      </c>
      <c r="B9" s="297">
        <v>3798</v>
      </c>
      <c r="C9" s="295">
        <v>1690</v>
      </c>
      <c r="D9" s="295">
        <v>2108</v>
      </c>
      <c r="E9" s="297">
        <v>10121</v>
      </c>
      <c r="F9" s="297">
        <v>5005</v>
      </c>
      <c r="G9" s="297">
        <v>5116</v>
      </c>
      <c r="H9" s="837">
        <v>2018</v>
      </c>
    </row>
    <row r="10" spans="1:9" s="298" customFormat="1" ht="17.649999999999999" customHeight="1">
      <c r="A10" s="836">
        <v>2019</v>
      </c>
      <c r="B10" s="297">
        <v>3620</v>
      </c>
      <c r="C10" s="295">
        <v>1725</v>
      </c>
      <c r="D10" s="295">
        <v>1895</v>
      </c>
      <c r="E10" s="297">
        <v>9722</v>
      </c>
      <c r="F10" s="297">
        <v>4824</v>
      </c>
      <c r="G10" s="297">
        <v>4898</v>
      </c>
      <c r="H10" s="837">
        <v>2019</v>
      </c>
    </row>
    <row r="11" spans="1:9" s="298" customFormat="1" ht="17.649999999999999" customHeight="1">
      <c r="A11" s="932">
        <v>2020</v>
      </c>
      <c r="B11" s="933">
        <v>3735</v>
      </c>
      <c r="C11" s="934">
        <v>1874</v>
      </c>
      <c r="D11" s="934">
        <v>1861</v>
      </c>
      <c r="E11" s="935">
        <f t="shared" ref="E11" si="0">SUM(F11:G11)</f>
        <v>9507</v>
      </c>
      <c r="F11" s="936">
        <v>4819</v>
      </c>
      <c r="G11" s="937">
        <v>4688</v>
      </c>
      <c r="H11" s="1139">
        <v>2020</v>
      </c>
    </row>
    <row r="12" spans="1:9" s="299" customFormat="1" ht="17.649999999999999" customHeight="1">
      <c r="A12" s="932">
        <v>2021</v>
      </c>
      <c r="B12" s="933">
        <v>3403</v>
      </c>
      <c r="C12" s="934">
        <v>1676</v>
      </c>
      <c r="D12" s="934">
        <v>1727</v>
      </c>
      <c r="E12" s="935">
        <v>9162</v>
      </c>
      <c r="F12" s="936">
        <v>4531</v>
      </c>
      <c r="G12" s="937">
        <v>4631</v>
      </c>
      <c r="H12" s="1139">
        <v>2021</v>
      </c>
    </row>
    <row r="13" spans="1:9" s="299" customFormat="1" ht="17.649999999999999" customHeight="1">
      <c r="A13" s="932">
        <v>2022</v>
      </c>
      <c r="B13" s="933">
        <v>3312</v>
      </c>
      <c r="C13" s="934">
        <v>1680</v>
      </c>
      <c r="D13" s="934">
        <v>1632</v>
      </c>
      <c r="E13" s="935">
        <v>8850</v>
      </c>
      <c r="F13" s="936">
        <v>4422</v>
      </c>
      <c r="G13" s="937">
        <v>4428</v>
      </c>
      <c r="H13" s="1139">
        <v>2022</v>
      </c>
    </row>
    <row r="14" spans="1:9" s="1144" customFormat="1" ht="16.5" customHeight="1">
      <c r="A14" s="1144">
        <v>2023</v>
      </c>
      <c r="B14" s="1038">
        <v>3153</v>
      </c>
      <c r="C14" s="1036">
        <v>1602</v>
      </c>
      <c r="D14" s="1036">
        <v>1550</v>
      </c>
      <c r="E14" s="1145">
        <v>8255</v>
      </c>
      <c r="F14" s="1146">
        <v>4122</v>
      </c>
      <c r="G14" s="1148">
        <v>4133</v>
      </c>
      <c r="H14" s="1147">
        <v>2023</v>
      </c>
    </row>
    <row r="15" spans="1:9" s="299" customFormat="1" ht="17.649999999999999" customHeight="1">
      <c r="A15" s="944">
        <v>2024</v>
      </c>
      <c r="B15" s="988">
        <v>3039</v>
      </c>
      <c r="C15" s="945">
        <v>1516</v>
      </c>
      <c r="D15" s="945">
        <v>1523</v>
      </c>
      <c r="E15" s="989">
        <v>7619</v>
      </c>
      <c r="F15" s="946">
        <v>3763</v>
      </c>
      <c r="G15" s="947">
        <v>3856</v>
      </c>
      <c r="H15" s="1140">
        <v>2024</v>
      </c>
    </row>
    <row r="16" spans="1:9" s="299" customFormat="1" ht="17.649999999999999" customHeight="1">
      <c r="A16" s="300" t="s">
        <v>448</v>
      </c>
      <c r="B16" s="301"/>
      <c r="C16" s="301"/>
      <c r="D16" s="301"/>
      <c r="E16" s="301"/>
      <c r="F16" s="301"/>
      <c r="G16" s="301"/>
      <c r="H16" s="302"/>
    </row>
    <row r="17" spans="1:8" s="303" customFormat="1" ht="15" customHeight="1">
      <c r="A17" s="300" t="s">
        <v>375</v>
      </c>
      <c r="B17" s="301"/>
      <c r="C17" s="301"/>
      <c r="D17" s="301"/>
      <c r="E17" s="301"/>
      <c r="F17" s="301"/>
      <c r="G17" s="301"/>
      <c r="H17" s="302" t="s">
        <v>385</v>
      </c>
    </row>
    <row r="18" spans="1:8" s="304" customFormat="1" ht="14.25" customHeight="1">
      <c r="B18" s="305"/>
      <c r="C18" s="305"/>
      <c r="D18" s="305"/>
      <c r="E18" s="305"/>
      <c r="F18" s="305"/>
      <c r="G18" s="305"/>
      <c r="H18" s="306"/>
    </row>
  </sheetData>
  <mergeCells count="2">
    <mergeCell ref="B3:D3"/>
    <mergeCell ref="A1:D1"/>
  </mergeCells>
  <phoneticPr fontId="11" type="noConversion"/>
  <printOptions horizontalCentered="1"/>
  <pageMargins left="1.2204724409448819" right="1.2204724409448819" top="1.0236220472440944" bottom="2.3622047244094491" header="0" footer="0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view="pageBreakPreview" zoomScaleNormal="100" zoomScaleSheetLayoutView="100" workbookViewId="0">
      <selection activeCell="D33" sqref="D33"/>
    </sheetView>
  </sheetViews>
  <sheetFormatPr defaultColWidth="6.875" defaultRowHeight="12"/>
  <cols>
    <col min="1" max="1" width="15.25" style="304" customWidth="1"/>
    <col min="2" max="2" width="14.625" style="305" customWidth="1"/>
    <col min="3" max="3" width="15.125" style="305" customWidth="1"/>
    <col min="4" max="4" width="15.875" style="305" customWidth="1"/>
    <col min="5" max="5" width="16.375" style="305" customWidth="1"/>
    <col min="6" max="6" width="18.875" style="305" customWidth="1"/>
    <col min="7" max="7" width="16.5" style="305" customWidth="1"/>
    <col min="8" max="8" width="19" style="305" customWidth="1"/>
    <col min="9" max="9" width="23" style="306" customWidth="1"/>
    <col min="10" max="16384" width="6.875" style="307"/>
  </cols>
  <sheetData>
    <row r="1" spans="1:9" s="1033" customFormat="1" ht="27.75" customHeight="1">
      <c r="A1" s="1027" t="s">
        <v>143</v>
      </c>
      <c r="B1" s="1027"/>
      <c r="C1" s="1028"/>
      <c r="D1" s="1029"/>
      <c r="E1" s="1028"/>
      <c r="F1" s="1030" t="s">
        <v>144</v>
      </c>
      <c r="G1" s="1031"/>
      <c r="H1" s="1032"/>
      <c r="I1" s="1027"/>
    </row>
    <row r="2" spans="1:9" s="312" customFormat="1" ht="20.100000000000001" customHeight="1" thickBot="1">
      <c r="A2" s="308" t="s">
        <v>216</v>
      </c>
      <c r="B2" s="308"/>
      <c r="C2" s="309"/>
      <c r="D2" s="309"/>
      <c r="E2" s="309"/>
      <c r="F2" s="310"/>
      <c r="G2" s="310"/>
      <c r="H2" s="310"/>
      <c r="I2" s="311" t="s">
        <v>86</v>
      </c>
    </row>
    <row r="3" spans="1:9" s="316" customFormat="1" ht="17.100000000000001" customHeight="1" thickTop="1">
      <c r="A3" s="282"/>
      <c r="B3" s="313" t="s">
        <v>87</v>
      </c>
      <c r="C3" s="285" t="s">
        <v>4</v>
      </c>
      <c r="D3" s="314" t="s">
        <v>5</v>
      </c>
      <c r="E3" s="314" t="s">
        <v>6</v>
      </c>
      <c r="F3" s="1235" t="s">
        <v>497</v>
      </c>
      <c r="G3" s="1235"/>
      <c r="H3" s="1236"/>
      <c r="I3" s="1040"/>
    </row>
    <row r="4" spans="1:9" s="286" customFormat="1" ht="17.100000000000001" customHeight="1">
      <c r="A4" s="282" t="s">
        <v>7</v>
      </c>
      <c r="B4" s="317" t="s">
        <v>88</v>
      </c>
      <c r="C4" s="315" t="s">
        <v>8</v>
      </c>
      <c r="D4" s="318" t="s">
        <v>9</v>
      </c>
      <c r="E4" s="318" t="s">
        <v>10</v>
      </c>
      <c r="F4" s="285" t="s">
        <v>72</v>
      </c>
      <c r="G4" s="319" t="s">
        <v>11</v>
      </c>
      <c r="H4" s="315" t="s">
        <v>12</v>
      </c>
      <c r="I4" s="1041" t="s">
        <v>0</v>
      </c>
    </row>
    <row r="5" spans="1:9" s="316" customFormat="1" ht="17.100000000000001" customHeight="1">
      <c r="A5" s="291"/>
      <c r="B5" s="320" t="s">
        <v>89</v>
      </c>
      <c r="C5" s="293" t="s">
        <v>13</v>
      </c>
      <c r="D5" s="283" t="s">
        <v>464</v>
      </c>
      <c r="E5" s="283" t="s">
        <v>465</v>
      </c>
      <c r="F5" s="283" t="s">
        <v>13</v>
      </c>
      <c r="G5" s="283" t="s">
        <v>464</v>
      </c>
      <c r="H5" s="283" t="s">
        <v>465</v>
      </c>
      <c r="I5" s="1048"/>
    </row>
    <row r="6" spans="1:9" s="312" customFormat="1" ht="17.649999999999999" customHeight="1">
      <c r="A6" s="326">
        <v>2015</v>
      </c>
      <c r="B6" s="296">
        <v>7864</v>
      </c>
      <c r="C6" s="321">
        <f t="shared" ref="C6:C7" si="0">SUM(D6:E6)</f>
        <v>4331</v>
      </c>
      <c r="D6" s="322">
        <v>1833</v>
      </c>
      <c r="E6" s="322">
        <v>2498</v>
      </c>
      <c r="F6" s="323">
        <v>0.55073753814852489</v>
      </c>
      <c r="G6" s="324">
        <v>0.23308748728382503</v>
      </c>
      <c r="H6" s="325">
        <v>0.31765005086469988</v>
      </c>
      <c r="I6" s="1042">
        <v>2015</v>
      </c>
    </row>
    <row r="7" spans="1:9" s="312" customFormat="1" ht="17.649999999999999" customHeight="1">
      <c r="A7" s="326">
        <v>2016</v>
      </c>
      <c r="B7" s="296">
        <v>4017</v>
      </c>
      <c r="C7" s="321">
        <f t="shared" si="0"/>
        <v>4096</v>
      </c>
      <c r="D7" s="322">
        <v>1797</v>
      </c>
      <c r="E7" s="322">
        <v>2299</v>
      </c>
      <c r="F7" s="323">
        <v>1.0196664177246701</v>
      </c>
      <c r="G7" s="324">
        <v>0.44734876773711724</v>
      </c>
      <c r="H7" s="325">
        <v>0.57231764998755286</v>
      </c>
      <c r="I7" s="1042">
        <v>2016</v>
      </c>
    </row>
    <row r="8" spans="1:9" s="312" customFormat="1" ht="17.649999999999999" customHeight="1">
      <c r="A8" s="326">
        <v>2017</v>
      </c>
      <c r="B8" s="296">
        <v>3906</v>
      </c>
      <c r="C8" s="321">
        <v>3973</v>
      </c>
      <c r="D8" s="322">
        <v>1600</v>
      </c>
      <c r="E8" s="322">
        <v>2373</v>
      </c>
      <c r="F8" s="323">
        <v>1.017153097798259</v>
      </c>
      <c r="G8" s="324">
        <v>0.40962621607782901</v>
      </c>
      <c r="H8" s="325">
        <v>0.60752688172043012</v>
      </c>
      <c r="I8" s="1042">
        <v>2017</v>
      </c>
    </row>
    <row r="9" spans="1:9" s="312" customFormat="1" ht="17.649999999999999" customHeight="1">
      <c r="A9" s="326">
        <v>2018</v>
      </c>
      <c r="B9" s="296">
        <v>3798</v>
      </c>
      <c r="C9" s="321">
        <v>3881</v>
      </c>
      <c r="D9" s="322">
        <v>1495</v>
      </c>
      <c r="E9" s="322">
        <v>2386</v>
      </c>
      <c r="F9" s="323">
        <v>1.02</v>
      </c>
      <c r="G9" s="324">
        <v>0.39</v>
      </c>
      <c r="H9" s="325">
        <v>0.63</v>
      </c>
      <c r="I9" s="1042">
        <v>2018</v>
      </c>
    </row>
    <row r="10" spans="1:9" s="312" customFormat="1" ht="17.649999999999999" customHeight="1">
      <c r="A10" s="326">
        <v>2019</v>
      </c>
      <c r="B10" s="296">
        <v>3620</v>
      </c>
      <c r="C10" s="321">
        <v>3843</v>
      </c>
      <c r="D10" s="322">
        <v>1477</v>
      </c>
      <c r="E10" s="322">
        <v>2366</v>
      </c>
      <c r="F10" s="323">
        <v>1.06160220994475</v>
      </c>
      <c r="G10" s="324">
        <v>0.4080110497237569</v>
      </c>
      <c r="H10" s="325">
        <v>0.6535911602209945</v>
      </c>
      <c r="I10" s="1042">
        <v>2019</v>
      </c>
    </row>
    <row r="11" spans="1:9" s="312" customFormat="1" ht="17.649999999999999" customHeight="1">
      <c r="A11" s="326">
        <v>2020</v>
      </c>
      <c r="B11" s="296">
        <v>3735</v>
      </c>
      <c r="C11" s="321">
        <v>3744</v>
      </c>
      <c r="D11" s="322">
        <v>1419</v>
      </c>
      <c r="E11" s="322">
        <v>2325</v>
      </c>
      <c r="F11" s="323">
        <f>C11/B11</f>
        <v>1.0024096385542169</v>
      </c>
      <c r="G11" s="324">
        <f t="shared" ref="G11:G12" si="1">D11/B11</f>
        <v>0.37991967871485943</v>
      </c>
      <c r="H11" s="325">
        <f t="shared" ref="H11:H12" si="2">E11/B11</f>
        <v>0.6224899598393574</v>
      </c>
      <c r="I11" s="1042">
        <v>2020</v>
      </c>
    </row>
    <row r="12" spans="1:9" s="312" customFormat="1" ht="17.649999999999999" customHeight="1">
      <c r="A12" s="990">
        <v>2021</v>
      </c>
      <c r="B12" s="991">
        <v>3403</v>
      </c>
      <c r="C12" s="992">
        <v>3456</v>
      </c>
      <c r="D12" s="993">
        <v>1257</v>
      </c>
      <c r="E12" s="993">
        <v>2199</v>
      </c>
      <c r="F12" s="994">
        <f>C12/B12</f>
        <v>1.0155744930943285</v>
      </c>
      <c r="G12" s="995">
        <f t="shared" si="1"/>
        <v>0.36937995885982955</v>
      </c>
      <c r="H12" s="996">
        <f t="shared" si="2"/>
        <v>0.64619453423449902</v>
      </c>
      <c r="I12" s="1043">
        <v>2021</v>
      </c>
    </row>
    <row r="13" spans="1:9" s="997" customFormat="1" ht="17.649999999999999" customHeight="1">
      <c r="A13" s="990">
        <v>2022</v>
      </c>
      <c r="B13" s="1010">
        <v>3312</v>
      </c>
      <c r="C13" s="992">
        <v>3394</v>
      </c>
      <c r="D13" s="993">
        <v>1265</v>
      </c>
      <c r="E13" s="993">
        <v>2130</v>
      </c>
      <c r="F13" s="994">
        <v>1.0247584541062802</v>
      </c>
      <c r="G13" s="995">
        <v>0.38194444444444442</v>
      </c>
      <c r="H13" s="995">
        <v>0.64311594202898548</v>
      </c>
      <c r="I13" s="1043">
        <v>2022</v>
      </c>
    </row>
    <row r="14" spans="1:9" s="1034" customFormat="1" ht="17.649999999999999" customHeight="1">
      <c r="A14" s="1035">
        <v>2023</v>
      </c>
      <c r="B14" s="1038">
        <v>3153</v>
      </c>
      <c r="C14" s="1036">
        <v>3352</v>
      </c>
      <c r="D14" s="1036">
        <v>1235</v>
      </c>
      <c r="E14" s="1036">
        <v>2116</v>
      </c>
      <c r="F14" s="1037">
        <f>C14/B14</f>
        <v>1.0631144941325721</v>
      </c>
      <c r="G14" s="1037">
        <f>D14/B14</f>
        <v>0.3916904535363146</v>
      </c>
      <c r="H14" s="1039">
        <f>E14/B14</f>
        <v>0.67110688233428484</v>
      </c>
      <c r="I14" s="1043">
        <v>2023</v>
      </c>
    </row>
    <row r="15" spans="1:9" s="997" customFormat="1" ht="17.649999999999999" customHeight="1">
      <c r="A15" s="998">
        <v>2024</v>
      </c>
      <c r="B15" s="999">
        <v>3039</v>
      </c>
      <c r="C15" s="945">
        <v>3239</v>
      </c>
      <c r="D15" s="945">
        <v>1139</v>
      </c>
      <c r="E15" s="945">
        <v>2100</v>
      </c>
      <c r="F15" s="1000">
        <v>1.06</v>
      </c>
      <c r="G15" s="1000">
        <v>0.37</v>
      </c>
      <c r="H15" s="1000">
        <v>0.69</v>
      </c>
      <c r="I15" s="1044">
        <v>2024</v>
      </c>
    </row>
    <row r="16" spans="1:9" s="784" customFormat="1" ht="17.649999999999999" customHeight="1">
      <c r="A16" s="300" t="s">
        <v>448</v>
      </c>
      <c r="B16" s="949"/>
      <c r="C16" s="950"/>
      <c r="D16" s="950"/>
      <c r="E16" s="950"/>
      <c r="F16" s="951"/>
      <c r="G16" s="951"/>
      <c r="H16" s="951"/>
      <c r="I16" s="948"/>
    </row>
    <row r="17" spans="1:9" s="331" customFormat="1" ht="15" customHeight="1">
      <c r="A17" s="300" t="s">
        <v>375</v>
      </c>
      <c r="B17" s="300"/>
      <c r="C17" s="327"/>
      <c r="D17" s="328"/>
      <c r="E17" s="329"/>
      <c r="F17" s="330"/>
      <c r="G17" s="330"/>
      <c r="H17" s="330"/>
      <c r="I17" s="302" t="s">
        <v>385</v>
      </c>
    </row>
    <row r="18" spans="1:9" ht="14.45" customHeight="1"/>
    <row r="19" spans="1:9" ht="14.45" customHeight="1"/>
    <row r="20" spans="1:9" ht="14.45" customHeight="1"/>
    <row r="21" spans="1:9" ht="18" customHeight="1"/>
    <row r="22" spans="1:9" ht="14.45" customHeight="1"/>
    <row r="23" spans="1:9" ht="14.45" customHeight="1">
      <c r="D23" s="332"/>
    </row>
    <row r="24" spans="1:9" ht="14.45" customHeight="1"/>
    <row r="25" spans="1:9" ht="14.45" customHeight="1"/>
    <row r="26" spans="1:9" ht="14.45" customHeight="1"/>
    <row r="27" spans="1:9" ht="4.5" customHeight="1"/>
    <row r="28" spans="1:9" ht="14.25" customHeight="1"/>
    <row r="29" spans="1:9" ht="14.25" customHeight="1"/>
  </sheetData>
  <mergeCells count="1">
    <mergeCell ref="F3:H3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view="pageBreakPreview" zoomScaleNormal="100" zoomScaleSheetLayoutView="100" workbookViewId="0">
      <selection activeCell="B32" sqref="B32"/>
    </sheetView>
  </sheetViews>
  <sheetFormatPr defaultRowHeight="12"/>
  <cols>
    <col min="1" max="1" width="14.125" style="352" customWidth="1"/>
    <col min="2" max="2" width="64.125" style="353" customWidth="1"/>
    <col min="3" max="3" width="30" style="353" customWidth="1"/>
    <col min="4" max="4" width="28.375" style="353" customWidth="1"/>
    <col min="5" max="5" width="16.25" style="352" customWidth="1"/>
    <col min="6" max="16384" width="9" style="337"/>
  </cols>
  <sheetData>
    <row r="1" spans="1:5" s="333" customFormat="1" ht="27" customHeight="1">
      <c r="A1" s="1237" t="s">
        <v>145</v>
      </c>
      <c r="B1" s="1237"/>
      <c r="C1" s="1238" t="s">
        <v>146</v>
      </c>
      <c r="D1" s="1238"/>
      <c r="E1" s="1238"/>
    </row>
    <row r="2" spans="1:5" ht="20.100000000000001" customHeight="1" thickBot="1">
      <c r="A2" s="334" t="s">
        <v>3</v>
      </c>
      <c r="B2" s="335"/>
      <c r="C2" s="335"/>
      <c r="D2" s="335"/>
      <c r="E2" s="336" t="s">
        <v>92</v>
      </c>
    </row>
    <row r="3" spans="1:5" s="316" customFormat="1" ht="38.25" customHeight="1" thickTop="1">
      <c r="A3" s="338" t="s">
        <v>80</v>
      </c>
      <c r="B3" s="339" t="s">
        <v>466</v>
      </c>
      <c r="C3" s="340" t="s">
        <v>467</v>
      </c>
      <c r="D3" s="341" t="s">
        <v>468</v>
      </c>
      <c r="E3" s="342" t="s">
        <v>81</v>
      </c>
    </row>
    <row r="4" spans="1:5" ht="13.5">
      <c r="A4" s="345">
        <v>2015</v>
      </c>
      <c r="B4" s="939">
        <f t="shared" ref="B4:B5" si="0">SUM(C4:D4)</f>
        <v>2803.7</v>
      </c>
      <c r="C4" s="343">
        <v>2554.6999999999998</v>
      </c>
      <c r="D4" s="343">
        <v>249</v>
      </c>
      <c r="E4" s="344">
        <v>2015</v>
      </c>
    </row>
    <row r="5" spans="1:5" ht="13.5">
      <c r="A5" s="345">
        <v>2016</v>
      </c>
      <c r="B5" s="939">
        <f t="shared" si="0"/>
        <v>1769.6999999999998</v>
      </c>
      <c r="C5" s="343">
        <v>1461.1</v>
      </c>
      <c r="D5" s="343">
        <v>308.60000000000002</v>
      </c>
      <c r="E5" s="344">
        <v>2016</v>
      </c>
    </row>
    <row r="6" spans="1:5" ht="13.5">
      <c r="A6" s="345">
        <v>2017</v>
      </c>
      <c r="B6" s="939">
        <v>1770</v>
      </c>
      <c r="C6" s="343">
        <v>1461</v>
      </c>
      <c r="D6" s="343">
        <v>309</v>
      </c>
      <c r="E6" s="344">
        <v>2017</v>
      </c>
    </row>
    <row r="7" spans="1:5" s="346" customFormat="1" ht="13.5">
      <c r="A7" s="345">
        <v>2018</v>
      </c>
      <c r="B7" s="939">
        <v>1765</v>
      </c>
      <c r="C7" s="343">
        <v>1451</v>
      </c>
      <c r="D7" s="343">
        <v>314</v>
      </c>
      <c r="E7" s="344">
        <v>2018</v>
      </c>
    </row>
    <row r="8" spans="1:5" s="346" customFormat="1" ht="13.5">
      <c r="A8" s="345">
        <v>2019</v>
      </c>
      <c r="B8" s="939">
        <v>1758</v>
      </c>
      <c r="C8" s="343">
        <v>1412</v>
      </c>
      <c r="D8" s="343">
        <v>346</v>
      </c>
      <c r="E8" s="344">
        <v>2019</v>
      </c>
    </row>
    <row r="9" spans="1:5" s="346" customFormat="1" ht="13.5">
      <c r="A9" s="345">
        <v>2020</v>
      </c>
      <c r="B9" s="939">
        <f t="shared" ref="B9" si="1">C9+D9</f>
        <v>1758</v>
      </c>
      <c r="C9" s="343">
        <v>1415</v>
      </c>
      <c r="D9" s="343">
        <v>343</v>
      </c>
      <c r="E9" s="344">
        <v>2020</v>
      </c>
    </row>
    <row r="10" spans="1:5" ht="13.5">
      <c r="A10" s="345">
        <v>2021</v>
      </c>
      <c r="B10" s="939">
        <f>C10+D10</f>
        <v>1707</v>
      </c>
      <c r="C10" s="343">
        <v>1364</v>
      </c>
      <c r="D10" s="343">
        <v>343</v>
      </c>
      <c r="E10" s="344">
        <v>2021</v>
      </c>
    </row>
    <row r="11" spans="1:5" ht="13.5">
      <c r="A11" s="345">
        <v>2022</v>
      </c>
      <c r="B11" s="939">
        <v>1705</v>
      </c>
      <c r="C11" s="343">
        <v>1362</v>
      </c>
      <c r="D11" s="343">
        <v>343</v>
      </c>
      <c r="E11" s="344">
        <v>2022</v>
      </c>
    </row>
    <row r="12" spans="1:5" ht="13.5">
      <c r="A12" s="345">
        <v>2023</v>
      </c>
      <c r="B12" s="939">
        <v>1706</v>
      </c>
      <c r="C12" s="343">
        <v>1363</v>
      </c>
      <c r="D12" s="343">
        <v>343</v>
      </c>
      <c r="E12" s="344">
        <v>2023</v>
      </c>
    </row>
    <row r="13" spans="1:5" s="938" customFormat="1" ht="13.5">
      <c r="A13" s="952">
        <v>2024</v>
      </c>
      <c r="B13" s="953">
        <v>1706</v>
      </c>
      <c r="C13" s="954">
        <v>1363</v>
      </c>
      <c r="D13" s="954">
        <v>343</v>
      </c>
      <c r="E13" s="955">
        <v>2024</v>
      </c>
    </row>
    <row r="14" spans="1:5" s="349" customFormat="1" ht="15" customHeight="1">
      <c r="A14" s="347" t="s">
        <v>384</v>
      </c>
      <c r="B14" s="348"/>
      <c r="C14" s="348"/>
      <c r="D14" s="348"/>
      <c r="E14" s="302" t="s">
        <v>385</v>
      </c>
    </row>
    <row r="15" spans="1:5" s="349" customFormat="1" ht="15" customHeight="1">
      <c r="A15" s="350"/>
      <c r="B15" s="351"/>
      <c r="C15" s="351"/>
      <c r="D15" s="351"/>
      <c r="E15" s="350"/>
    </row>
    <row r="16" spans="1:5" s="349" customFormat="1" ht="15" customHeight="1">
      <c r="A16" s="350"/>
      <c r="B16" s="351"/>
      <c r="C16" s="351"/>
      <c r="D16" s="351"/>
      <c r="E16" s="350"/>
    </row>
    <row r="17" ht="19.5" customHeight="1"/>
    <row r="18" ht="15" customHeight="1"/>
    <row r="19" ht="15" customHeight="1"/>
    <row r="20" ht="15" customHeight="1"/>
    <row r="21" ht="15" customHeight="1"/>
    <row r="22" ht="19.5" customHeight="1"/>
    <row r="23" ht="15" customHeight="1"/>
    <row r="24" ht="15" customHeight="1"/>
    <row r="25" ht="15" customHeight="1"/>
    <row r="26" ht="15" customHeight="1"/>
    <row r="27" ht="19.5" customHeight="1"/>
    <row r="28" ht="15" customHeight="1"/>
    <row r="29" ht="15" customHeight="1"/>
    <row r="30" ht="15" customHeight="1"/>
    <row r="31" ht="15" customHeight="1"/>
    <row r="32" ht="19.5" customHeight="1"/>
    <row r="33" ht="15" customHeight="1"/>
    <row r="34" ht="15" customHeight="1"/>
    <row r="35" ht="15" customHeight="1"/>
    <row r="36" ht="14.25" customHeight="1"/>
    <row r="37" ht="14.25" customHeight="1"/>
    <row r="38" ht="5.25" customHeight="1"/>
    <row r="39" ht="15.75" customHeight="1"/>
    <row r="40" ht="15.75" customHeight="1"/>
  </sheetData>
  <mergeCells count="2">
    <mergeCell ref="A1:B1"/>
    <mergeCell ref="C1:E1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56" orientation="portrait" r:id="rId1"/>
  <headerFooter alignWithMargins="0"/>
  <colBreaks count="1" manualBreakCount="1"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6"/>
  <sheetViews>
    <sheetView view="pageBreakPreview" zoomScaleNormal="100" zoomScaleSheetLayoutView="100" workbookViewId="0">
      <selection activeCell="H21" sqref="H21"/>
    </sheetView>
  </sheetViews>
  <sheetFormatPr defaultRowHeight="12"/>
  <cols>
    <col min="1" max="1" width="9.25" style="383" customWidth="1"/>
    <col min="2" max="2" width="10" style="384" customWidth="1"/>
    <col min="3" max="3" width="11.125" style="385" customWidth="1"/>
    <col min="4" max="4" width="10.5" style="386" customWidth="1"/>
    <col min="5" max="5" width="11.125" style="384" customWidth="1"/>
    <col min="6" max="6" width="9.75" style="385" customWidth="1"/>
    <col min="7" max="7" width="13.125" style="386" customWidth="1"/>
    <col min="8" max="8" width="9.625" style="384" customWidth="1"/>
    <col min="9" max="9" width="10.25" style="385" customWidth="1"/>
    <col min="10" max="10" width="9.625" style="386" customWidth="1"/>
    <col min="11" max="11" width="9.625" style="384" customWidth="1"/>
    <col min="12" max="12" width="10" style="385" customWidth="1"/>
    <col min="13" max="13" width="10.625" style="386" customWidth="1"/>
    <col min="14" max="14" width="12.125" style="383" customWidth="1"/>
    <col min="15" max="16384" width="9" style="364"/>
  </cols>
  <sheetData>
    <row r="1" spans="1:24" s="357" customFormat="1" ht="20.100000000000001" customHeight="1">
      <c r="A1" s="354" t="s">
        <v>147</v>
      </c>
      <c r="B1" s="355"/>
      <c r="C1" s="354"/>
      <c r="D1" s="356"/>
      <c r="E1" s="355"/>
      <c r="F1" s="354"/>
      <c r="G1" s="356"/>
      <c r="H1" s="355" t="s">
        <v>483</v>
      </c>
      <c r="I1" s="354"/>
      <c r="J1" s="356"/>
      <c r="K1" s="355"/>
      <c r="L1" s="354"/>
      <c r="M1" s="356"/>
      <c r="N1" s="354"/>
      <c r="X1" s="358"/>
    </row>
    <row r="2" spans="1:24" ht="20.100000000000001" customHeight="1" thickBot="1">
      <c r="A2" s="359" t="s">
        <v>236</v>
      </c>
      <c r="B2" s="360"/>
      <c r="C2" s="361"/>
      <c r="D2" s="362"/>
      <c r="E2" s="360"/>
      <c r="F2" s="361"/>
      <c r="G2" s="362"/>
      <c r="H2" s="360"/>
      <c r="I2" s="361"/>
      <c r="J2" s="362"/>
      <c r="K2" s="360"/>
      <c r="L2" s="361"/>
      <c r="M2" s="362"/>
      <c r="N2" s="363" t="s">
        <v>238</v>
      </c>
    </row>
    <row r="3" spans="1:24" s="366" customFormat="1" ht="36" customHeight="1" thickTop="1">
      <c r="A3" s="1241" t="s">
        <v>7</v>
      </c>
      <c r="B3" s="786" t="s">
        <v>93</v>
      </c>
      <c r="C3" s="787"/>
      <c r="D3" s="788" t="s">
        <v>94</v>
      </c>
      <c r="E3" s="787"/>
      <c r="F3" s="1239" t="s">
        <v>237</v>
      </c>
      <c r="G3" s="1240"/>
      <c r="H3" s="365" t="s">
        <v>95</v>
      </c>
      <c r="I3" s="787"/>
      <c r="J3" s="788" t="s">
        <v>484</v>
      </c>
      <c r="K3" s="787"/>
      <c r="L3" s="789" t="s">
        <v>96</v>
      </c>
      <c r="M3" s="790"/>
      <c r="N3" s="1244" t="s">
        <v>0</v>
      </c>
    </row>
    <row r="4" spans="1:24" s="366" customFormat="1" ht="27" customHeight="1">
      <c r="A4" s="1242"/>
      <c r="B4" s="367" t="s">
        <v>15</v>
      </c>
      <c r="C4" s="367" t="s">
        <v>16</v>
      </c>
      <c r="D4" s="367" t="s">
        <v>15</v>
      </c>
      <c r="E4" s="367" t="s">
        <v>16</v>
      </c>
      <c r="F4" s="367" t="s">
        <v>15</v>
      </c>
      <c r="G4" s="368" t="s">
        <v>16</v>
      </c>
      <c r="H4" s="367" t="s">
        <v>15</v>
      </c>
      <c r="I4" s="367" t="s">
        <v>16</v>
      </c>
      <c r="J4" s="367" t="s">
        <v>15</v>
      </c>
      <c r="K4" s="367" t="s">
        <v>16</v>
      </c>
      <c r="L4" s="367" t="s">
        <v>15</v>
      </c>
      <c r="M4" s="367" t="s">
        <v>16</v>
      </c>
      <c r="N4" s="1245"/>
    </row>
    <row r="5" spans="1:24" s="366" customFormat="1" ht="27" customHeight="1">
      <c r="A5" s="1243"/>
      <c r="B5" s="369" t="s">
        <v>14</v>
      </c>
      <c r="C5" s="370" t="s">
        <v>17</v>
      </c>
      <c r="D5" s="369" t="s">
        <v>14</v>
      </c>
      <c r="E5" s="370" t="s">
        <v>17</v>
      </c>
      <c r="F5" s="369" t="s">
        <v>14</v>
      </c>
      <c r="G5" s="1048" t="s">
        <v>17</v>
      </c>
      <c r="H5" s="369" t="s">
        <v>14</v>
      </c>
      <c r="I5" s="370" t="s">
        <v>17</v>
      </c>
      <c r="J5" s="369" t="s">
        <v>14</v>
      </c>
      <c r="K5" s="370" t="s">
        <v>17</v>
      </c>
      <c r="L5" s="369" t="s">
        <v>14</v>
      </c>
      <c r="M5" s="370" t="s">
        <v>17</v>
      </c>
      <c r="N5" s="1246"/>
    </row>
    <row r="6" spans="1:24" ht="30" customHeight="1">
      <c r="A6" s="371">
        <v>2015</v>
      </c>
      <c r="B6" s="372">
        <f t="shared" ref="B6:B7" si="0">SUM(D6+F6+H6+J6+L6)</f>
        <v>2135.1</v>
      </c>
      <c r="C6" s="372">
        <f t="shared" ref="C6:C7" si="1">SUM(E6+G6+I6+K6+M6)</f>
        <v>11397.9</v>
      </c>
      <c r="D6" s="372">
        <v>1627</v>
      </c>
      <c r="E6" s="372">
        <v>8184</v>
      </c>
      <c r="F6" s="373">
        <v>0</v>
      </c>
      <c r="G6" s="373">
        <v>0</v>
      </c>
      <c r="H6" s="372">
        <v>56.3</v>
      </c>
      <c r="I6" s="372">
        <v>231</v>
      </c>
      <c r="J6" s="372">
        <v>309.89999999999998</v>
      </c>
      <c r="K6" s="372">
        <v>447.9</v>
      </c>
      <c r="L6" s="372">
        <v>141.9</v>
      </c>
      <c r="M6" s="374">
        <v>2535</v>
      </c>
      <c r="N6" s="1049">
        <v>2015</v>
      </c>
    </row>
    <row r="7" spans="1:24" ht="30" customHeight="1">
      <c r="A7" s="371">
        <v>2016</v>
      </c>
      <c r="B7" s="372">
        <f t="shared" si="0"/>
        <v>2010.4</v>
      </c>
      <c r="C7" s="372">
        <f t="shared" si="1"/>
        <v>9899.2999999999993</v>
      </c>
      <c r="D7" s="372">
        <v>1521</v>
      </c>
      <c r="E7" s="372">
        <v>6888</v>
      </c>
      <c r="F7" s="373">
        <v>0</v>
      </c>
      <c r="G7" s="373">
        <v>0</v>
      </c>
      <c r="H7" s="372">
        <v>55</v>
      </c>
      <c r="I7" s="372">
        <v>250.5</v>
      </c>
      <c r="J7" s="372">
        <v>292.89999999999998</v>
      </c>
      <c r="K7" s="372">
        <v>409.7</v>
      </c>
      <c r="L7" s="372">
        <v>141.5</v>
      </c>
      <c r="M7" s="372">
        <v>2351.1</v>
      </c>
      <c r="N7" s="1050">
        <v>2016</v>
      </c>
    </row>
    <row r="8" spans="1:24" ht="30" customHeight="1">
      <c r="A8" s="371">
        <v>2017</v>
      </c>
      <c r="B8" s="372">
        <v>1837.2</v>
      </c>
      <c r="C8" s="372">
        <v>11013.1</v>
      </c>
      <c r="D8" s="372">
        <v>1343</v>
      </c>
      <c r="E8" s="372">
        <v>6500</v>
      </c>
      <c r="F8" s="373">
        <v>1</v>
      </c>
      <c r="G8" s="373">
        <v>3.7</v>
      </c>
      <c r="H8" s="372">
        <v>57</v>
      </c>
      <c r="I8" s="372">
        <v>235</v>
      </c>
      <c r="J8" s="372">
        <v>295</v>
      </c>
      <c r="K8" s="372">
        <v>1875</v>
      </c>
      <c r="L8" s="372">
        <v>141.19999999999999</v>
      </c>
      <c r="M8" s="372">
        <v>2399.4</v>
      </c>
      <c r="N8" s="1050">
        <v>2017</v>
      </c>
    </row>
    <row r="9" spans="1:24" ht="30" customHeight="1">
      <c r="A9" s="371">
        <v>2018</v>
      </c>
      <c r="B9" s="372">
        <v>1705.3</v>
      </c>
      <c r="C9" s="372">
        <v>9212.7999999999993</v>
      </c>
      <c r="D9" s="372">
        <v>1293</v>
      </c>
      <c r="E9" s="372">
        <v>6433</v>
      </c>
      <c r="F9" s="373">
        <v>4.7</v>
      </c>
      <c r="G9" s="373">
        <v>14.1</v>
      </c>
      <c r="H9" s="372">
        <v>46.1</v>
      </c>
      <c r="I9" s="372">
        <v>189.8</v>
      </c>
      <c r="J9" s="372">
        <v>293.89999999999998</v>
      </c>
      <c r="K9" s="372">
        <v>409.9</v>
      </c>
      <c r="L9" s="372">
        <v>67.599999999999994</v>
      </c>
      <c r="M9" s="372">
        <v>2166</v>
      </c>
      <c r="N9" s="1050">
        <v>2018</v>
      </c>
    </row>
    <row r="10" spans="1:24" ht="30" customHeight="1">
      <c r="A10" s="371">
        <v>2019</v>
      </c>
      <c r="B10" s="372">
        <v>1771.2</v>
      </c>
      <c r="C10" s="372">
        <v>9011.4</v>
      </c>
      <c r="D10" s="372">
        <v>1293</v>
      </c>
      <c r="E10" s="372">
        <v>6241</v>
      </c>
      <c r="F10" s="373">
        <v>5.9</v>
      </c>
      <c r="G10" s="373">
        <v>17.2</v>
      </c>
      <c r="H10" s="372">
        <v>45.8</v>
      </c>
      <c r="I10" s="372">
        <v>186.1</v>
      </c>
      <c r="J10" s="372">
        <v>293.5</v>
      </c>
      <c r="K10" s="372">
        <v>468.1</v>
      </c>
      <c r="L10" s="372">
        <v>133</v>
      </c>
      <c r="M10" s="372">
        <v>2099</v>
      </c>
      <c r="N10" s="1050">
        <v>2019</v>
      </c>
    </row>
    <row r="11" spans="1:24" ht="30" customHeight="1">
      <c r="A11" s="908">
        <v>2020</v>
      </c>
      <c r="B11" s="906">
        <f>D11+F11+H11+J11+L11</f>
        <v>1601.3</v>
      </c>
      <c r="C11" s="906">
        <f>E11+G11+I11+K11+M11</f>
        <v>10165</v>
      </c>
      <c r="D11" s="906">
        <v>1197</v>
      </c>
      <c r="E11" s="906">
        <v>7428</v>
      </c>
      <c r="F11" s="907">
        <v>6</v>
      </c>
      <c r="G11" s="907">
        <v>17.100000000000001</v>
      </c>
      <c r="H11" s="906">
        <v>35.200000000000003</v>
      </c>
      <c r="I11" s="906">
        <v>121.1</v>
      </c>
      <c r="J11" s="906">
        <v>232.5</v>
      </c>
      <c r="K11" s="906">
        <v>435.7</v>
      </c>
      <c r="L11" s="906">
        <v>130.6</v>
      </c>
      <c r="M11" s="906">
        <v>2163.1</v>
      </c>
      <c r="N11" s="1051">
        <v>2020</v>
      </c>
    </row>
    <row r="12" spans="1:24" s="773" customFormat="1" ht="30" customHeight="1">
      <c r="A12" s="908">
        <v>2021</v>
      </c>
      <c r="B12" s="906">
        <v>1558.4</v>
      </c>
      <c r="C12" s="906">
        <v>8587.7999999999993</v>
      </c>
      <c r="D12" s="906">
        <v>1166</v>
      </c>
      <c r="E12" s="906">
        <v>5911</v>
      </c>
      <c r="F12" s="907">
        <v>6</v>
      </c>
      <c r="G12" s="907">
        <v>17.100000000000001</v>
      </c>
      <c r="H12" s="906">
        <v>19.7</v>
      </c>
      <c r="I12" s="906">
        <v>76</v>
      </c>
      <c r="J12" s="906">
        <v>263.60000000000002</v>
      </c>
      <c r="K12" s="906">
        <v>420.1</v>
      </c>
      <c r="L12" s="906">
        <v>130.6</v>
      </c>
      <c r="M12" s="906">
        <v>2163.6</v>
      </c>
      <c r="N12" s="1051">
        <v>2021</v>
      </c>
    </row>
    <row r="13" spans="1:24" s="773" customFormat="1" ht="30" customHeight="1">
      <c r="A13" s="908">
        <v>2022</v>
      </c>
      <c r="B13" s="906">
        <v>1388.99</v>
      </c>
      <c r="C13" s="906">
        <v>7429.7</v>
      </c>
      <c r="D13" s="906">
        <v>985.99</v>
      </c>
      <c r="E13" s="906">
        <v>4930</v>
      </c>
      <c r="F13" s="907">
        <v>6.3</v>
      </c>
      <c r="G13" s="907">
        <v>16.8</v>
      </c>
      <c r="H13" s="906">
        <v>18.600000000000001</v>
      </c>
      <c r="I13" s="906">
        <v>35.700000000000003</v>
      </c>
      <c r="J13" s="906">
        <v>252.2</v>
      </c>
      <c r="K13" s="906">
        <v>486.2</v>
      </c>
      <c r="L13" s="906">
        <v>125.9</v>
      </c>
      <c r="M13" s="906">
        <v>1961</v>
      </c>
      <c r="N13" s="1051">
        <v>2022</v>
      </c>
    </row>
    <row r="14" spans="1:24" s="1045" customFormat="1" ht="30" customHeight="1">
      <c r="A14" s="1046">
        <v>2023</v>
      </c>
      <c r="B14" s="1228">
        <v>1375.4</v>
      </c>
      <c r="C14" s="1229">
        <v>7391.09</v>
      </c>
      <c r="D14" s="1230">
        <v>980</v>
      </c>
      <c r="E14" s="1047">
        <v>4960</v>
      </c>
      <c r="F14" s="1231">
        <v>5.88</v>
      </c>
      <c r="G14" s="1231">
        <v>15.5</v>
      </c>
      <c r="H14" s="1229">
        <v>34.9</v>
      </c>
      <c r="I14" s="1229">
        <v>114.2</v>
      </c>
      <c r="J14" s="1229">
        <v>231.9</v>
      </c>
      <c r="K14" s="1229">
        <v>396.1</v>
      </c>
      <c r="L14" s="1229">
        <v>120.7</v>
      </c>
      <c r="M14" s="1229">
        <v>1971</v>
      </c>
      <c r="N14" s="1052">
        <v>2023</v>
      </c>
      <c r="O14" s="1178"/>
    </row>
    <row r="15" spans="1:24" s="773" customFormat="1" ht="30" customHeight="1">
      <c r="A15" s="905">
        <v>2024</v>
      </c>
      <c r="B15" s="909">
        <v>1282.5</v>
      </c>
      <c r="C15" s="910">
        <v>7025.2</v>
      </c>
      <c r="D15" s="1174">
        <v>894</v>
      </c>
      <c r="E15" s="1175">
        <v>4335</v>
      </c>
      <c r="F15" s="1176">
        <v>5.5</v>
      </c>
      <c r="G15" s="1176">
        <v>15.6</v>
      </c>
      <c r="H15" s="1177">
        <v>35.74</v>
      </c>
      <c r="I15" s="1177">
        <v>119.7</v>
      </c>
      <c r="J15" s="1177">
        <v>234.22</v>
      </c>
      <c r="K15" s="1177">
        <v>453.9</v>
      </c>
      <c r="L15" s="1177">
        <v>113</v>
      </c>
      <c r="M15" s="1177">
        <v>2101</v>
      </c>
      <c r="N15" s="1053">
        <v>2024</v>
      </c>
      <c r="O15" s="1054"/>
    </row>
    <row r="16" spans="1:24" s="378" customFormat="1" ht="15" customHeight="1">
      <c r="A16" s="300" t="s">
        <v>368</v>
      </c>
      <c r="B16" s="375"/>
      <c r="C16" s="376"/>
      <c r="D16" s="377"/>
      <c r="E16" s="375"/>
      <c r="F16" s="377"/>
      <c r="G16" s="377"/>
      <c r="H16" s="375"/>
      <c r="I16" s="376"/>
      <c r="J16" s="377"/>
      <c r="K16" s="375"/>
      <c r="L16" s="377"/>
      <c r="M16" s="377"/>
      <c r="N16" s="302" t="s">
        <v>379</v>
      </c>
    </row>
    <row r="17" spans="1:14" s="378" customFormat="1" ht="16.5" customHeight="1">
      <c r="A17" s="379"/>
      <c r="B17" s="380"/>
      <c r="C17" s="381"/>
      <c r="D17" s="382"/>
      <c r="E17" s="380"/>
      <c r="F17" s="382"/>
      <c r="G17" s="382"/>
      <c r="H17" s="380"/>
      <c r="I17" s="381"/>
      <c r="J17" s="382"/>
      <c r="K17" s="380"/>
      <c r="L17" s="382"/>
      <c r="M17" s="382"/>
      <c r="N17" s="379"/>
    </row>
    <row r="18" spans="1:14" s="378" customFormat="1">
      <c r="A18" s="379"/>
      <c r="B18" s="380"/>
      <c r="C18" s="381"/>
      <c r="D18" s="382"/>
      <c r="E18" s="380"/>
      <c r="F18" s="382"/>
      <c r="G18" s="382"/>
      <c r="H18" s="380"/>
      <c r="I18" s="381"/>
      <c r="J18" s="382"/>
      <c r="K18" s="380"/>
      <c r="L18" s="382"/>
      <c r="M18" s="382"/>
      <c r="N18" s="379"/>
    </row>
    <row r="19" spans="1:14" s="378" customFormat="1">
      <c r="A19" s="379"/>
      <c r="B19" s="380"/>
      <c r="C19" s="381"/>
      <c r="D19" s="382"/>
      <c r="E19" s="380"/>
      <c r="F19" s="382"/>
      <c r="G19" s="382"/>
      <c r="H19" s="380"/>
      <c r="I19" s="381"/>
      <c r="J19" s="382"/>
      <c r="K19" s="380"/>
      <c r="L19" s="382"/>
      <c r="M19" s="382"/>
      <c r="N19" s="379"/>
    </row>
    <row r="20" spans="1:14" s="378" customFormat="1">
      <c r="A20" s="379"/>
      <c r="B20" s="380"/>
      <c r="C20" s="381"/>
      <c r="D20" s="382"/>
      <c r="E20" s="380"/>
      <c r="F20" s="382"/>
      <c r="G20" s="382"/>
      <c r="H20" s="380"/>
      <c r="I20" s="381"/>
      <c r="J20" s="382"/>
      <c r="K20" s="380"/>
      <c r="L20" s="382"/>
      <c r="M20" s="382"/>
      <c r="N20" s="379"/>
    </row>
    <row r="21" spans="1:14" s="378" customFormat="1">
      <c r="A21" s="379"/>
      <c r="B21" s="380"/>
      <c r="C21" s="381"/>
      <c r="D21" s="382"/>
      <c r="E21" s="380"/>
      <c r="F21" s="381"/>
      <c r="G21" s="382"/>
      <c r="H21" s="380"/>
      <c r="I21" s="381"/>
      <c r="J21" s="382"/>
      <c r="K21" s="380"/>
      <c r="L21" s="381"/>
      <c r="M21" s="382"/>
      <c r="N21" s="379"/>
    </row>
    <row r="22" spans="1:14" s="378" customFormat="1">
      <c r="A22" s="379"/>
      <c r="B22" s="380"/>
      <c r="C22" s="381"/>
      <c r="D22" s="382"/>
      <c r="E22" s="380"/>
      <c r="F22" s="381"/>
      <c r="G22" s="382"/>
      <c r="H22" s="380"/>
      <c r="I22" s="381"/>
      <c r="J22" s="382"/>
      <c r="K22" s="380"/>
      <c r="L22" s="381"/>
      <c r="M22" s="382"/>
      <c r="N22" s="379"/>
    </row>
    <row r="23" spans="1:14" s="378" customFormat="1">
      <c r="A23" s="379"/>
      <c r="B23" s="380"/>
      <c r="C23" s="381"/>
      <c r="D23" s="382"/>
      <c r="E23" s="380"/>
      <c r="F23" s="381"/>
      <c r="G23" s="382"/>
      <c r="H23" s="380"/>
      <c r="I23" s="381"/>
      <c r="J23" s="382"/>
      <c r="K23" s="380"/>
      <c r="L23" s="381"/>
      <c r="M23" s="382"/>
      <c r="N23" s="379"/>
    </row>
    <row r="24" spans="1:14" s="378" customFormat="1">
      <c r="A24" s="379"/>
      <c r="B24" s="380"/>
      <c r="C24" s="381"/>
      <c r="D24" s="382"/>
      <c r="E24" s="380"/>
      <c r="F24" s="381"/>
      <c r="G24" s="382"/>
      <c r="H24" s="380"/>
      <c r="I24" s="381"/>
      <c r="J24" s="382"/>
      <c r="K24" s="380"/>
      <c r="L24" s="381"/>
      <c r="M24" s="382"/>
      <c r="N24" s="379"/>
    </row>
    <row r="25" spans="1:14" s="378" customFormat="1">
      <c r="A25" s="379"/>
      <c r="B25" s="380"/>
      <c r="C25" s="381"/>
      <c r="D25" s="382"/>
      <c r="E25" s="380"/>
      <c r="F25" s="381"/>
      <c r="G25" s="382"/>
      <c r="H25" s="380"/>
      <c r="I25" s="381"/>
      <c r="J25" s="382"/>
      <c r="K25" s="380"/>
      <c r="L25" s="381"/>
      <c r="M25" s="382"/>
      <c r="N25" s="379"/>
    </row>
    <row r="26" spans="1:14" s="378" customFormat="1">
      <c r="A26" s="379"/>
      <c r="B26" s="380"/>
      <c r="C26" s="381"/>
      <c r="D26" s="382"/>
      <c r="E26" s="380"/>
      <c r="F26" s="381"/>
      <c r="G26" s="382"/>
      <c r="H26" s="380"/>
      <c r="I26" s="381"/>
      <c r="J26" s="382"/>
      <c r="K26" s="380"/>
      <c r="L26" s="381"/>
      <c r="M26" s="382"/>
      <c r="N26" s="379"/>
    </row>
  </sheetData>
  <mergeCells count="3">
    <mergeCell ref="F3:G3"/>
    <mergeCell ref="A3:A5"/>
    <mergeCell ref="N3:N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E22"/>
  <sheetViews>
    <sheetView view="pageBreakPreview" zoomScaleNormal="100" zoomScaleSheetLayoutView="100" workbookViewId="0">
      <selection activeCell="H21" sqref="H20:H21"/>
    </sheetView>
  </sheetViews>
  <sheetFormatPr defaultRowHeight="12"/>
  <cols>
    <col min="1" max="1" width="11.125" style="397" customWidth="1"/>
    <col min="2" max="2" width="12.75" style="420" customWidth="1"/>
    <col min="3" max="3" width="13.75" style="421" customWidth="1"/>
    <col min="4" max="4" width="13.75" style="422" customWidth="1"/>
    <col min="5" max="5" width="16.5" style="420" customWidth="1"/>
    <col min="6" max="6" width="13" style="421" customWidth="1"/>
    <col min="7" max="7" width="11.375" style="422" customWidth="1"/>
    <col min="8" max="8" width="12.125" style="421" customWidth="1"/>
    <col min="9" max="9" width="11.5" style="421" customWidth="1"/>
    <col min="10" max="10" width="12.375" style="421" customWidth="1"/>
    <col min="11" max="83" width="9" style="396"/>
    <col min="84" max="16384" width="9" style="397"/>
  </cols>
  <sheetData>
    <row r="1" spans="1:83" s="391" customFormat="1" ht="20.100000000000001" customHeight="1">
      <c r="A1" s="387" t="s">
        <v>148</v>
      </c>
      <c r="B1" s="388"/>
      <c r="C1" s="387"/>
      <c r="D1" s="389"/>
      <c r="E1" s="388"/>
      <c r="F1" s="388" t="s">
        <v>149</v>
      </c>
      <c r="G1" s="389"/>
      <c r="H1" s="387"/>
      <c r="I1" s="387"/>
      <c r="J1" s="387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Z1" s="390"/>
      <c r="AA1" s="390"/>
      <c r="AB1" s="390"/>
      <c r="AC1" s="390"/>
      <c r="AD1" s="390"/>
      <c r="AE1" s="390"/>
      <c r="AF1" s="390"/>
      <c r="AG1" s="390"/>
      <c r="AH1" s="390"/>
      <c r="AI1" s="390"/>
      <c r="AJ1" s="390"/>
      <c r="AK1" s="390"/>
      <c r="AL1" s="390"/>
      <c r="AM1" s="390"/>
      <c r="AN1" s="390"/>
      <c r="AO1" s="390"/>
      <c r="AP1" s="390"/>
      <c r="AQ1" s="390"/>
      <c r="AR1" s="390"/>
      <c r="AS1" s="390"/>
      <c r="AT1" s="390"/>
      <c r="AU1" s="390"/>
      <c r="AV1" s="390"/>
      <c r="AW1" s="390"/>
      <c r="AX1" s="390"/>
      <c r="AY1" s="390"/>
      <c r="AZ1" s="390"/>
      <c r="BA1" s="390"/>
      <c r="BB1" s="390"/>
      <c r="BC1" s="390"/>
      <c r="BD1" s="390"/>
      <c r="BE1" s="390"/>
      <c r="BF1" s="390"/>
      <c r="BG1" s="390"/>
      <c r="BH1" s="390"/>
      <c r="BI1" s="390"/>
      <c r="BJ1" s="390"/>
      <c r="BK1" s="390"/>
      <c r="BL1" s="390"/>
      <c r="BM1" s="390"/>
      <c r="BN1" s="390"/>
      <c r="BO1" s="390"/>
      <c r="BP1" s="390"/>
      <c r="BQ1" s="390"/>
      <c r="BR1" s="390"/>
      <c r="BS1" s="390"/>
      <c r="BT1" s="390"/>
      <c r="BU1" s="390"/>
      <c r="BV1" s="390"/>
      <c r="BW1" s="390"/>
      <c r="BX1" s="390"/>
      <c r="BY1" s="390"/>
      <c r="BZ1" s="390"/>
      <c r="CA1" s="390"/>
      <c r="CB1" s="390"/>
      <c r="CC1" s="390"/>
      <c r="CD1" s="390"/>
      <c r="CE1" s="390"/>
    </row>
    <row r="2" spans="1:83" ht="20.100000000000001" customHeight="1" thickBot="1">
      <c r="A2" s="392" t="s">
        <v>236</v>
      </c>
      <c r="B2" s="393"/>
      <c r="C2" s="394"/>
      <c r="D2" s="395"/>
      <c r="E2" s="393"/>
      <c r="F2" s="394"/>
      <c r="G2" s="395"/>
      <c r="H2" s="394"/>
      <c r="I2" s="394"/>
      <c r="J2" s="363" t="s">
        <v>238</v>
      </c>
    </row>
    <row r="3" spans="1:83" ht="26.25" customHeight="1" thickTop="1">
      <c r="A3" s="1241" t="s">
        <v>7</v>
      </c>
      <c r="B3" s="791" t="s">
        <v>97</v>
      </c>
      <c r="C3" s="787"/>
      <c r="D3" s="398" t="s">
        <v>98</v>
      </c>
      <c r="E3" s="791"/>
      <c r="F3" s="399" t="s">
        <v>19</v>
      </c>
      <c r="G3" s="1247" t="s">
        <v>99</v>
      </c>
      <c r="H3" s="1248"/>
      <c r="I3" s="1248"/>
      <c r="J3" s="1251" t="s">
        <v>0</v>
      </c>
    </row>
    <row r="4" spans="1:83" ht="26.25" customHeight="1">
      <c r="A4" s="1242"/>
      <c r="B4" s="846" t="s">
        <v>15</v>
      </c>
      <c r="C4" s="846" t="s">
        <v>16</v>
      </c>
      <c r="D4" s="846" t="s">
        <v>15</v>
      </c>
      <c r="E4" s="851" t="s">
        <v>20</v>
      </c>
      <c r="F4" s="400"/>
      <c r="G4" s="846" t="s">
        <v>15</v>
      </c>
      <c r="H4" s="1249" t="s">
        <v>16</v>
      </c>
      <c r="I4" s="1250"/>
      <c r="J4" s="1252"/>
    </row>
    <row r="5" spans="1:83" s="403" customFormat="1" ht="26.25" customHeight="1" thickBot="1">
      <c r="A5" s="1243"/>
      <c r="B5" s="845" t="s">
        <v>14</v>
      </c>
      <c r="C5" s="845" t="s">
        <v>17</v>
      </c>
      <c r="D5" s="845" t="s">
        <v>14</v>
      </c>
      <c r="E5" s="845" t="s">
        <v>17</v>
      </c>
      <c r="F5" s="401" t="s">
        <v>100</v>
      </c>
      <c r="G5" s="845" t="s">
        <v>14</v>
      </c>
      <c r="H5" s="845" t="s">
        <v>17</v>
      </c>
      <c r="I5" s="402" t="s">
        <v>100</v>
      </c>
      <c r="J5" s="1253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396"/>
      <c r="AB5" s="396"/>
      <c r="AC5" s="396"/>
      <c r="AD5" s="396"/>
      <c r="AE5" s="396"/>
      <c r="AF5" s="396"/>
      <c r="AG5" s="396"/>
      <c r="AH5" s="396"/>
      <c r="AI5" s="396"/>
      <c r="AJ5" s="396"/>
      <c r="AK5" s="396"/>
      <c r="AL5" s="396"/>
      <c r="AM5" s="396"/>
      <c r="AN5" s="396"/>
      <c r="AO5" s="396"/>
      <c r="AP5" s="396"/>
      <c r="AQ5" s="396"/>
      <c r="AR5" s="396"/>
      <c r="AS5" s="396"/>
      <c r="AT5" s="396"/>
      <c r="AU5" s="396"/>
      <c r="AV5" s="396"/>
      <c r="AW5" s="396"/>
      <c r="AX5" s="396"/>
      <c r="AY5" s="396"/>
      <c r="AZ5" s="396"/>
      <c r="BA5" s="396"/>
      <c r="BB5" s="396"/>
      <c r="BC5" s="396"/>
      <c r="BD5" s="396"/>
      <c r="BE5" s="396"/>
      <c r="BF5" s="396"/>
      <c r="BG5" s="396"/>
      <c r="BH5" s="396"/>
      <c r="BI5" s="396"/>
      <c r="BJ5" s="396"/>
      <c r="BK5" s="396"/>
      <c r="BL5" s="396"/>
      <c r="BM5" s="396"/>
      <c r="BN5" s="396"/>
      <c r="BO5" s="396"/>
      <c r="BP5" s="396"/>
      <c r="BQ5" s="396"/>
      <c r="BR5" s="396"/>
      <c r="BS5" s="396"/>
      <c r="BT5" s="396"/>
      <c r="BU5" s="396"/>
      <c r="BV5" s="396"/>
      <c r="BW5" s="396"/>
      <c r="BX5" s="396"/>
      <c r="BY5" s="396"/>
      <c r="BZ5" s="396"/>
      <c r="CA5" s="396"/>
      <c r="CB5" s="396"/>
      <c r="CC5" s="396"/>
      <c r="CD5" s="396"/>
      <c r="CE5" s="396"/>
    </row>
    <row r="6" spans="1:83" s="396" customFormat="1" ht="30" customHeight="1" thickTop="1">
      <c r="A6" s="404">
        <v>2015</v>
      </c>
      <c r="B6" s="405">
        <v>1627</v>
      </c>
      <c r="C6" s="405">
        <v>8184</v>
      </c>
      <c r="D6" s="405">
        <v>1627</v>
      </c>
      <c r="E6" s="406">
        <v>8184</v>
      </c>
      <c r="F6" s="405">
        <v>503</v>
      </c>
      <c r="G6" s="407">
        <v>0</v>
      </c>
      <c r="H6" s="407">
        <v>0</v>
      </c>
      <c r="I6" s="407">
        <v>0</v>
      </c>
      <c r="J6" s="408">
        <v>2015</v>
      </c>
    </row>
    <row r="7" spans="1:83" s="396" customFormat="1" ht="30" customHeight="1">
      <c r="A7" s="404">
        <v>2016</v>
      </c>
      <c r="B7" s="405">
        <v>1521</v>
      </c>
      <c r="C7" s="405">
        <v>6888</v>
      </c>
      <c r="D7" s="405">
        <v>1521</v>
      </c>
      <c r="E7" s="406">
        <v>6888</v>
      </c>
      <c r="F7" s="405">
        <v>453</v>
      </c>
      <c r="G7" s="407">
        <v>0</v>
      </c>
      <c r="H7" s="407">
        <v>0</v>
      </c>
      <c r="I7" s="407">
        <v>0</v>
      </c>
      <c r="J7" s="408">
        <v>2016</v>
      </c>
    </row>
    <row r="8" spans="1:83" s="396" customFormat="1" ht="30" customHeight="1">
      <c r="A8" s="404">
        <v>2017</v>
      </c>
      <c r="B8" s="405">
        <v>1343</v>
      </c>
      <c r="C8" s="405">
        <v>6500</v>
      </c>
      <c r="D8" s="405">
        <v>1343</v>
      </c>
      <c r="E8" s="406">
        <v>6500</v>
      </c>
      <c r="F8" s="405">
        <v>484</v>
      </c>
      <c r="G8" s="407">
        <v>0</v>
      </c>
      <c r="H8" s="407">
        <v>0</v>
      </c>
      <c r="I8" s="407">
        <v>0</v>
      </c>
      <c r="J8" s="408">
        <v>2017</v>
      </c>
    </row>
    <row r="9" spans="1:83" s="396" customFormat="1" ht="30" customHeight="1">
      <c r="A9" s="404">
        <v>2018</v>
      </c>
      <c r="B9" s="405">
        <v>1293</v>
      </c>
      <c r="C9" s="405">
        <v>6433</v>
      </c>
      <c r="D9" s="405">
        <v>1293</v>
      </c>
      <c r="E9" s="406">
        <v>6433</v>
      </c>
      <c r="F9" s="405">
        <v>497.6</v>
      </c>
      <c r="G9" s="407">
        <v>0</v>
      </c>
      <c r="H9" s="407">
        <v>0</v>
      </c>
      <c r="I9" s="407">
        <v>0</v>
      </c>
      <c r="J9" s="408">
        <v>2018</v>
      </c>
    </row>
    <row r="10" spans="1:83" s="396" customFormat="1" ht="30" customHeight="1">
      <c r="A10" s="404">
        <v>2019</v>
      </c>
      <c r="B10" s="405">
        <v>1293</v>
      </c>
      <c r="C10" s="405">
        <v>6241</v>
      </c>
      <c r="D10" s="405">
        <v>1293</v>
      </c>
      <c r="E10" s="406">
        <v>6241</v>
      </c>
      <c r="F10" s="405">
        <v>482</v>
      </c>
      <c r="G10" s="407" t="s">
        <v>438</v>
      </c>
      <c r="H10" s="407" t="s">
        <v>439</v>
      </c>
      <c r="I10" s="407" t="s">
        <v>438</v>
      </c>
      <c r="J10" s="408">
        <v>2019</v>
      </c>
    </row>
    <row r="11" spans="1:83" s="396" customFormat="1" ht="30" customHeight="1">
      <c r="A11" s="785">
        <v>2020</v>
      </c>
      <c r="B11" s="913">
        <v>1197</v>
      </c>
      <c r="C11" s="913">
        <v>7428</v>
      </c>
      <c r="D11" s="913">
        <v>1197</v>
      </c>
      <c r="E11" s="914">
        <v>7428</v>
      </c>
      <c r="F11" s="915">
        <v>621</v>
      </c>
      <c r="G11" s="916">
        <v>0</v>
      </c>
      <c r="H11" s="916">
        <v>0</v>
      </c>
      <c r="I11" s="916">
        <v>0</v>
      </c>
      <c r="J11" s="917">
        <v>2020</v>
      </c>
    </row>
    <row r="12" spans="1:83" s="409" customFormat="1" ht="30" customHeight="1">
      <c r="A12" s="785">
        <v>2021</v>
      </c>
      <c r="B12" s="913">
        <v>1166</v>
      </c>
      <c r="C12" s="913">
        <v>5911</v>
      </c>
      <c r="D12" s="913">
        <v>1166</v>
      </c>
      <c r="E12" s="914">
        <v>5911</v>
      </c>
      <c r="F12" s="915">
        <v>507</v>
      </c>
      <c r="G12" s="916">
        <v>0</v>
      </c>
      <c r="H12" s="916">
        <v>0</v>
      </c>
      <c r="I12" s="916">
        <v>0</v>
      </c>
      <c r="J12" s="917">
        <v>2021</v>
      </c>
    </row>
    <row r="13" spans="1:83" s="409" customFormat="1" ht="30" customHeight="1">
      <c r="A13" s="785">
        <v>2022</v>
      </c>
      <c r="B13" s="913">
        <v>985.99</v>
      </c>
      <c r="C13" s="913">
        <v>4930</v>
      </c>
      <c r="D13" s="913">
        <v>985.99</v>
      </c>
      <c r="E13" s="914">
        <v>4930</v>
      </c>
      <c r="F13" s="915">
        <v>500</v>
      </c>
      <c r="G13" s="916">
        <v>0</v>
      </c>
      <c r="H13" s="916">
        <v>0</v>
      </c>
      <c r="I13" s="916">
        <v>0</v>
      </c>
      <c r="J13" s="917">
        <v>2022</v>
      </c>
    </row>
    <row r="14" spans="1:83" s="409" customFormat="1" ht="30" customHeight="1">
      <c r="A14" s="1055">
        <v>2023</v>
      </c>
      <c r="B14" s="1179">
        <v>979.86</v>
      </c>
      <c r="C14" s="1047">
        <v>4960.49</v>
      </c>
      <c r="D14" s="1179">
        <v>979.86</v>
      </c>
      <c r="E14" s="1047">
        <v>4960.49</v>
      </c>
      <c r="F14" s="1180">
        <v>499.8</v>
      </c>
      <c r="G14" s="407">
        <v>0</v>
      </c>
      <c r="H14" s="407">
        <v>0</v>
      </c>
      <c r="I14" s="407">
        <v>0</v>
      </c>
      <c r="J14" s="1056">
        <v>2023</v>
      </c>
    </row>
    <row r="15" spans="1:83" s="409" customFormat="1" ht="30" customHeight="1">
      <c r="A15" s="911">
        <v>2024</v>
      </c>
      <c r="B15" s="1181">
        <v>894</v>
      </c>
      <c r="C15" s="918">
        <v>4335</v>
      </c>
      <c r="D15" s="1181">
        <v>894</v>
      </c>
      <c r="E15" s="918">
        <v>4335</v>
      </c>
      <c r="F15" s="1182">
        <v>485</v>
      </c>
      <c r="G15" s="919">
        <v>0</v>
      </c>
      <c r="H15" s="919">
        <v>0</v>
      </c>
      <c r="I15" s="919">
        <v>0</v>
      </c>
      <c r="J15" s="912">
        <v>2024</v>
      </c>
    </row>
    <row r="16" spans="1:83" s="414" customFormat="1" ht="15" customHeight="1">
      <c r="A16" s="300" t="s">
        <v>368</v>
      </c>
      <c r="B16" s="375"/>
      <c r="C16" s="410"/>
      <c r="D16" s="411"/>
      <c r="E16" s="412"/>
      <c r="F16" s="411"/>
      <c r="G16" s="411"/>
      <c r="H16" s="411"/>
      <c r="I16" s="411"/>
      <c r="J16" s="302" t="s">
        <v>380</v>
      </c>
      <c r="K16" s="413"/>
      <c r="L16" s="413"/>
      <c r="M16" s="413"/>
      <c r="N16" s="413"/>
      <c r="O16" s="413"/>
      <c r="P16" s="413"/>
      <c r="Q16" s="413"/>
      <c r="R16" s="413"/>
      <c r="S16" s="413"/>
      <c r="T16" s="413"/>
      <c r="U16" s="413"/>
      <c r="V16" s="413"/>
      <c r="W16" s="413"/>
      <c r="X16" s="413"/>
      <c r="Y16" s="413"/>
      <c r="Z16" s="413"/>
      <c r="AA16" s="413"/>
      <c r="AB16" s="413"/>
      <c r="AC16" s="413"/>
      <c r="AD16" s="413"/>
      <c r="AE16" s="413"/>
      <c r="AF16" s="413"/>
      <c r="AG16" s="413"/>
      <c r="AH16" s="413"/>
      <c r="AI16" s="413"/>
      <c r="AJ16" s="413"/>
      <c r="AK16" s="413"/>
      <c r="AL16" s="413"/>
      <c r="AM16" s="413"/>
      <c r="AN16" s="413"/>
      <c r="AO16" s="413"/>
      <c r="AP16" s="413"/>
      <c r="AQ16" s="413"/>
      <c r="AR16" s="413"/>
      <c r="AS16" s="413"/>
      <c r="AT16" s="413"/>
      <c r="AU16" s="413"/>
      <c r="AV16" s="413"/>
      <c r="AW16" s="413"/>
      <c r="AX16" s="413"/>
      <c r="AY16" s="413"/>
      <c r="AZ16" s="413"/>
      <c r="BA16" s="413"/>
      <c r="BB16" s="413"/>
      <c r="BC16" s="413"/>
      <c r="BD16" s="413"/>
      <c r="BE16" s="413"/>
      <c r="BF16" s="413"/>
      <c r="BG16" s="413"/>
      <c r="BH16" s="413"/>
      <c r="BI16" s="413"/>
      <c r="BJ16" s="413"/>
      <c r="BK16" s="413"/>
      <c r="BL16" s="413"/>
      <c r="BM16" s="413"/>
      <c r="BN16" s="413"/>
      <c r="BO16" s="413"/>
      <c r="BP16" s="413"/>
      <c r="BQ16" s="413"/>
      <c r="BR16" s="413"/>
      <c r="BS16" s="413"/>
      <c r="BT16" s="413"/>
      <c r="BU16" s="413"/>
      <c r="BV16" s="413"/>
      <c r="BW16" s="413"/>
      <c r="BX16" s="413"/>
      <c r="BY16" s="413"/>
      <c r="BZ16" s="413"/>
      <c r="CA16" s="413"/>
      <c r="CB16" s="413"/>
      <c r="CC16" s="413"/>
      <c r="CD16" s="413"/>
      <c r="CE16" s="413"/>
    </row>
    <row r="17" spans="1:83" s="414" customFormat="1" ht="16.5" customHeight="1">
      <c r="B17" s="415"/>
      <c r="C17" s="416"/>
      <c r="D17" s="417"/>
      <c r="E17" s="415"/>
      <c r="F17" s="417"/>
      <c r="G17" s="417"/>
      <c r="H17" s="417"/>
      <c r="I17" s="417"/>
      <c r="J17" s="416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3"/>
      <c r="AC17" s="413"/>
      <c r="AD17" s="413"/>
      <c r="AE17" s="413"/>
      <c r="AF17" s="413"/>
      <c r="AG17" s="413"/>
      <c r="AH17" s="413"/>
      <c r="AI17" s="413"/>
      <c r="AJ17" s="413"/>
      <c r="AK17" s="413"/>
      <c r="AL17" s="413"/>
      <c r="AM17" s="413"/>
      <c r="AN17" s="413"/>
      <c r="AO17" s="413"/>
      <c r="AP17" s="413"/>
      <c r="AQ17" s="413"/>
      <c r="AR17" s="413"/>
      <c r="AS17" s="413"/>
      <c r="AT17" s="413"/>
      <c r="AU17" s="413"/>
      <c r="AV17" s="413"/>
      <c r="AW17" s="413"/>
      <c r="AX17" s="413"/>
      <c r="AY17" s="413"/>
      <c r="AZ17" s="413"/>
      <c r="BA17" s="413"/>
      <c r="BB17" s="413"/>
      <c r="BC17" s="413"/>
      <c r="BD17" s="413"/>
      <c r="BE17" s="413"/>
      <c r="BF17" s="413"/>
      <c r="BG17" s="413"/>
      <c r="BH17" s="413"/>
      <c r="BI17" s="413"/>
      <c r="BJ17" s="413"/>
      <c r="BK17" s="413"/>
      <c r="BL17" s="413"/>
      <c r="BM17" s="413"/>
      <c r="BN17" s="413"/>
      <c r="BO17" s="413"/>
      <c r="BP17" s="413"/>
      <c r="BQ17" s="413"/>
      <c r="BR17" s="413"/>
      <c r="BS17" s="413"/>
      <c r="BT17" s="413"/>
      <c r="BU17" s="413"/>
      <c r="BV17" s="413"/>
      <c r="BW17" s="413"/>
      <c r="BX17" s="413"/>
      <c r="BY17" s="413"/>
      <c r="BZ17" s="413"/>
      <c r="CA17" s="413"/>
      <c r="CB17" s="413"/>
      <c r="CC17" s="413"/>
      <c r="CD17" s="413"/>
      <c r="CE17" s="413"/>
    </row>
    <row r="18" spans="1:83" s="414" customFormat="1" ht="24.75" customHeight="1">
      <c r="B18" s="415"/>
      <c r="C18" s="416"/>
      <c r="D18" s="417"/>
      <c r="E18" s="415"/>
      <c r="F18" s="417"/>
      <c r="G18" s="417"/>
      <c r="H18" s="416"/>
      <c r="I18" s="416"/>
      <c r="J18" s="416"/>
      <c r="K18" s="413"/>
      <c r="L18" s="413"/>
      <c r="M18" s="413"/>
      <c r="N18" s="413"/>
      <c r="O18" s="413"/>
      <c r="P18" s="413"/>
      <c r="Q18" s="413"/>
      <c r="R18" s="413"/>
      <c r="S18" s="413"/>
      <c r="T18" s="413"/>
      <c r="U18" s="413"/>
      <c r="V18" s="413"/>
      <c r="W18" s="413"/>
      <c r="X18" s="413"/>
      <c r="Y18" s="413"/>
      <c r="Z18" s="413"/>
      <c r="AA18" s="413"/>
      <c r="AB18" s="413"/>
      <c r="AC18" s="413"/>
      <c r="AD18" s="413"/>
      <c r="AE18" s="413"/>
      <c r="AF18" s="413"/>
      <c r="AG18" s="413"/>
      <c r="AH18" s="413"/>
      <c r="AI18" s="413"/>
      <c r="AJ18" s="413"/>
      <c r="AK18" s="413"/>
      <c r="AL18" s="413"/>
      <c r="AM18" s="413"/>
      <c r="AN18" s="413"/>
      <c r="AO18" s="413"/>
      <c r="AP18" s="413"/>
      <c r="AQ18" s="413"/>
      <c r="AR18" s="413"/>
      <c r="AS18" s="413"/>
      <c r="AT18" s="413"/>
      <c r="AU18" s="413"/>
      <c r="AV18" s="413"/>
      <c r="AW18" s="413"/>
      <c r="AX18" s="413"/>
      <c r="AY18" s="413"/>
      <c r="AZ18" s="413"/>
      <c r="BA18" s="413"/>
      <c r="BB18" s="413"/>
      <c r="BC18" s="413"/>
      <c r="BD18" s="413"/>
      <c r="BE18" s="413"/>
      <c r="BF18" s="413"/>
      <c r="BG18" s="413"/>
      <c r="BH18" s="413"/>
      <c r="BI18" s="413"/>
      <c r="BJ18" s="413"/>
      <c r="BK18" s="413"/>
      <c r="BL18" s="413"/>
      <c r="BM18" s="413"/>
      <c r="BN18" s="413"/>
      <c r="BO18" s="413"/>
      <c r="BP18" s="413"/>
      <c r="BQ18" s="413"/>
      <c r="BR18" s="413"/>
      <c r="BS18" s="413"/>
      <c r="BT18" s="413"/>
      <c r="BU18" s="413"/>
      <c r="BV18" s="413"/>
      <c r="BW18" s="413"/>
      <c r="BX18" s="413"/>
      <c r="BY18" s="413"/>
      <c r="BZ18" s="413"/>
      <c r="CA18" s="413"/>
      <c r="CB18" s="413"/>
      <c r="CC18" s="413"/>
      <c r="CD18" s="413"/>
      <c r="CE18" s="413"/>
    </row>
    <row r="19" spans="1:83" s="419" customFormat="1" ht="30" customHeight="1">
      <c r="A19" s="414"/>
      <c r="B19" s="415"/>
      <c r="C19" s="416"/>
      <c r="D19" s="417"/>
      <c r="E19" s="415"/>
      <c r="F19" s="417"/>
      <c r="G19" s="417"/>
      <c r="H19" s="416"/>
      <c r="I19" s="416"/>
      <c r="J19" s="416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  <c r="AC19" s="418"/>
      <c r="AD19" s="418"/>
      <c r="AE19" s="418"/>
      <c r="AF19" s="418"/>
      <c r="AG19" s="418"/>
      <c r="AH19" s="418"/>
      <c r="AI19" s="418"/>
      <c r="AJ19" s="418"/>
      <c r="AK19" s="418"/>
      <c r="AL19" s="418"/>
      <c r="AM19" s="418"/>
      <c r="AN19" s="418"/>
      <c r="AO19" s="418"/>
      <c r="AP19" s="418"/>
      <c r="AQ19" s="418"/>
      <c r="AR19" s="418"/>
      <c r="AS19" s="418"/>
      <c r="AT19" s="418"/>
      <c r="AU19" s="418"/>
      <c r="AV19" s="418"/>
      <c r="AW19" s="418"/>
      <c r="AX19" s="418"/>
      <c r="AY19" s="418"/>
      <c r="AZ19" s="418"/>
      <c r="BA19" s="418"/>
      <c r="BB19" s="418"/>
      <c r="BC19" s="418"/>
      <c r="BD19" s="418"/>
      <c r="BE19" s="418"/>
      <c r="BF19" s="418"/>
      <c r="BG19" s="418"/>
      <c r="BH19" s="418"/>
      <c r="BI19" s="418"/>
      <c r="BJ19" s="418"/>
      <c r="BK19" s="418"/>
      <c r="BL19" s="418"/>
      <c r="BM19" s="418"/>
      <c r="BN19" s="418"/>
      <c r="BO19" s="418"/>
      <c r="BP19" s="418"/>
      <c r="BQ19" s="418"/>
      <c r="BR19" s="418"/>
      <c r="BS19" s="418"/>
      <c r="BT19" s="418"/>
      <c r="BU19" s="418"/>
      <c r="BV19" s="418"/>
      <c r="BW19" s="418"/>
      <c r="BX19" s="418"/>
      <c r="BY19" s="418"/>
      <c r="BZ19" s="418"/>
      <c r="CA19" s="418"/>
      <c r="CB19" s="418"/>
      <c r="CC19" s="418"/>
      <c r="CD19" s="418"/>
      <c r="CE19" s="418"/>
    </row>
    <row r="20" spans="1:83" s="792" customFormat="1" ht="11.25" customHeight="1">
      <c r="A20" s="397"/>
      <c r="B20" s="420"/>
      <c r="C20" s="421"/>
      <c r="D20" s="422"/>
      <c r="E20" s="420"/>
      <c r="F20" s="422"/>
      <c r="G20" s="422"/>
      <c r="H20" s="421"/>
      <c r="I20" s="421"/>
      <c r="J20" s="421"/>
      <c r="K20" s="396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  <c r="AD20" s="396"/>
      <c r="AE20" s="396"/>
      <c r="AF20" s="396"/>
      <c r="AG20" s="396"/>
      <c r="AH20" s="396"/>
      <c r="AI20" s="396"/>
      <c r="AJ20" s="396"/>
      <c r="AK20" s="396"/>
      <c r="AL20" s="396"/>
      <c r="AM20" s="396"/>
      <c r="AN20" s="396"/>
      <c r="AO20" s="396"/>
      <c r="AP20" s="396"/>
      <c r="AQ20" s="396"/>
      <c r="AR20" s="396"/>
      <c r="AS20" s="396"/>
      <c r="AT20" s="396"/>
      <c r="AU20" s="396"/>
      <c r="AV20" s="396"/>
      <c r="AW20" s="396"/>
      <c r="AX20" s="396"/>
      <c r="AY20" s="396"/>
      <c r="AZ20" s="396"/>
      <c r="BA20" s="396"/>
      <c r="BB20" s="396"/>
      <c r="BC20" s="396"/>
      <c r="BD20" s="396"/>
      <c r="BE20" s="396"/>
      <c r="BF20" s="396"/>
      <c r="BG20" s="396"/>
      <c r="BH20" s="396"/>
      <c r="BI20" s="396"/>
      <c r="BJ20" s="396"/>
      <c r="BK20" s="396"/>
      <c r="BL20" s="396"/>
      <c r="BM20" s="396"/>
      <c r="BN20" s="396"/>
      <c r="BO20" s="396"/>
      <c r="BP20" s="396"/>
      <c r="BQ20" s="396"/>
      <c r="BR20" s="396"/>
      <c r="BS20" s="396"/>
      <c r="BT20" s="396"/>
      <c r="BU20" s="396"/>
      <c r="BV20" s="396"/>
      <c r="BW20" s="396"/>
      <c r="BX20" s="396"/>
      <c r="BY20" s="396"/>
      <c r="BZ20" s="396"/>
      <c r="CA20" s="396"/>
      <c r="CB20" s="396"/>
      <c r="CC20" s="396"/>
      <c r="CD20" s="396"/>
      <c r="CE20" s="396"/>
    </row>
    <row r="21" spans="1:83" ht="15.75" customHeight="1"/>
    <row r="22" spans="1:83" ht="15.75" customHeight="1"/>
  </sheetData>
  <mergeCells count="4">
    <mergeCell ref="G3:I3"/>
    <mergeCell ref="H4:I4"/>
    <mergeCell ref="A3:A5"/>
    <mergeCell ref="J3:J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  <colBreaks count="1" manualBreakCount="1">
    <brk id="5" max="1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4"/>
  <sheetViews>
    <sheetView view="pageBreakPreview" zoomScaleNormal="100" zoomScaleSheetLayoutView="100" workbookViewId="0">
      <selection activeCell="P16" sqref="P16"/>
    </sheetView>
  </sheetViews>
  <sheetFormatPr defaultRowHeight="12"/>
  <cols>
    <col min="1" max="1" width="9.25" style="450" customWidth="1"/>
    <col min="2" max="9" width="7.625" style="451" customWidth="1"/>
    <col min="10" max="10" width="7.625" style="428" customWidth="1"/>
    <col min="11" max="18" width="7.625" style="451" customWidth="1"/>
    <col min="19" max="19" width="9" style="450"/>
    <col min="20" max="16384" width="9" style="427"/>
  </cols>
  <sheetData>
    <row r="1" spans="1:19" s="425" customFormat="1" ht="20.100000000000001" customHeight="1">
      <c r="A1" s="423" t="s">
        <v>150</v>
      </c>
      <c r="B1" s="423"/>
      <c r="C1" s="423"/>
      <c r="D1" s="423"/>
      <c r="E1" s="423"/>
      <c r="F1" s="423"/>
      <c r="G1" s="423"/>
      <c r="H1" s="423"/>
      <c r="I1" s="423"/>
      <c r="J1" s="424" t="s">
        <v>151</v>
      </c>
      <c r="K1" s="423"/>
      <c r="L1" s="423"/>
      <c r="M1" s="423"/>
      <c r="N1" s="423"/>
      <c r="O1" s="423"/>
      <c r="P1" s="423"/>
      <c r="Q1" s="423"/>
      <c r="R1" s="423"/>
      <c r="S1" s="423"/>
    </row>
    <row r="2" spans="1:19" ht="20.100000000000001" customHeight="1" thickBot="1">
      <c r="A2" s="392" t="s">
        <v>18</v>
      </c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6"/>
      <c r="O2" s="426"/>
      <c r="P2" s="426"/>
      <c r="Q2" s="426"/>
      <c r="R2" s="426"/>
      <c r="S2" s="363" t="s">
        <v>238</v>
      </c>
    </row>
    <row r="3" spans="1:19" s="428" customFormat="1" ht="20.100000000000001" customHeight="1" thickTop="1">
      <c r="A3" s="849"/>
      <c r="B3" s="1254" t="s">
        <v>239</v>
      </c>
      <c r="C3" s="1255"/>
      <c r="D3" s="1254" t="s">
        <v>485</v>
      </c>
      <c r="E3" s="1255"/>
      <c r="F3" s="1255"/>
      <c r="G3" s="1254" t="s">
        <v>102</v>
      </c>
      <c r="H3" s="1255"/>
      <c r="I3" s="1255"/>
      <c r="J3" s="1255" t="s">
        <v>103</v>
      </c>
      <c r="K3" s="1255"/>
      <c r="L3" s="1255"/>
      <c r="M3" s="1256" t="s">
        <v>104</v>
      </c>
      <c r="N3" s="1257"/>
      <c r="O3" s="1257"/>
      <c r="P3" s="1254" t="s">
        <v>240</v>
      </c>
      <c r="Q3" s="1255"/>
      <c r="R3" s="1255"/>
      <c r="S3" s="1021"/>
    </row>
    <row r="4" spans="1:19" s="428" customFormat="1" ht="20.100000000000001" customHeight="1">
      <c r="A4" s="843" t="s">
        <v>7</v>
      </c>
      <c r="B4" s="429" t="s">
        <v>79</v>
      </c>
      <c r="C4" s="1018" t="s">
        <v>78</v>
      </c>
      <c r="D4" s="429" t="s">
        <v>79</v>
      </c>
      <c r="E4" s="1260" t="s">
        <v>78</v>
      </c>
      <c r="F4" s="1261"/>
      <c r="G4" s="429" t="s">
        <v>79</v>
      </c>
      <c r="H4" s="1262" t="s">
        <v>78</v>
      </c>
      <c r="I4" s="1262"/>
      <c r="J4" s="430" t="s">
        <v>79</v>
      </c>
      <c r="K4" s="1260" t="s">
        <v>78</v>
      </c>
      <c r="L4" s="1261"/>
      <c r="M4" s="431" t="s">
        <v>79</v>
      </c>
      <c r="N4" s="1258" t="s">
        <v>78</v>
      </c>
      <c r="O4" s="1259"/>
      <c r="P4" s="430" t="s">
        <v>79</v>
      </c>
      <c r="Q4" s="1260" t="s">
        <v>78</v>
      </c>
      <c r="R4" s="1261"/>
      <c r="S4" s="1060" t="s">
        <v>0</v>
      </c>
    </row>
    <row r="5" spans="1:19" s="428" customFormat="1" ht="20.100000000000001" customHeight="1">
      <c r="A5" s="793"/>
      <c r="B5" s="794" t="s">
        <v>14</v>
      </c>
      <c r="C5" s="794" t="s">
        <v>17</v>
      </c>
      <c r="D5" s="794" t="s">
        <v>14</v>
      </c>
      <c r="E5" s="794" t="s">
        <v>17</v>
      </c>
      <c r="F5" s="1019" t="s">
        <v>100</v>
      </c>
      <c r="G5" s="794" t="s">
        <v>14</v>
      </c>
      <c r="H5" s="795" t="s">
        <v>17</v>
      </c>
      <c r="I5" s="796" t="s">
        <v>100</v>
      </c>
      <c r="J5" s="795" t="s">
        <v>14</v>
      </c>
      <c r="K5" s="794" t="s">
        <v>17</v>
      </c>
      <c r="L5" s="1019" t="s">
        <v>100</v>
      </c>
      <c r="M5" s="797" t="s">
        <v>14</v>
      </c>
      <c r="N5" s="797" t="s">
        <v>17</v>
      </c>
      <c r="O5" s="432" t="s">
        <v>100</v>
      </c>
      <c r="P5" s="795" t="s">
        <v>14</v>
      </c>
      <c r="Q5" s="794" t="s">
        <v>17</v>
      </c>
      <c r="R5" s="1019" t="s">
        <v>100</v>
      </c>
      <c r="S5" s="445"/>
    </row>
    <row r="6" spans="1:19" ht="19.5" customHeight="1">
      <c r="A6" s="404">
        <v>2015</v>
      </c>
      <c r="B6" s="435" t="s">
        <v>357</v>
      </c>
      <c r="C6" s="435" t="s">
        <v>357</v>
      </c>
      <c r="D6" s="434" t="s">
        <v>357</v>
      </c>
      <c r="E6" s="434" t="s">
        <v>357</v>
      </c>
      <c r="F6" s="435" t="s">
        <v>357</v>
      </c>
      <c r="G6" s="434" t="s">
        <v>357</v>
      </c>
      <c r="H6" s="434" t="s">
        <v>357</v>
      </c>
      <c r="I6" s="435" t="s">
        <v>357</v>
      </c>
      <c r="J6" s="434" t="s">
        <v>357</v>
      </c>
      <c r="K6" s="434" t="s">
        <v>357</v>
      </c>
      <c r="L6" s="434" t="s">
        <v>357</v>
      </c>
      <c r="M6" s="434" t="s">
        <v>357</v>
      </c>
      <c r="N6" s="434" t="s">
        <v>357</v>
      </c>
      <c r="O6" s="434" t="s">
        <v>357</v>
      </c>
      <c r="P6" s="434" t="s">
        <v>357</v>
      </c>
      <c r="Q6" s="434" t="s">
        <v>357</v>
      </c>
      <c r="R6" s="434" t="s">
        <v>357</v>
      </c>
      <c r="S6" s="1061">
        <v>2015</v>
      </c>
    </row>
    <row r="7" spans="1:19" ht="19.5" customHeight="1">
      <c r="A7" s="404">
        <v>2016</v>
      </c>
      <c r="B7" s="435" t="s">
        <v>357</v>
      </c>
      <c r="C7" s="435" t="s">
        <v>357</v>
      </c>
      <c r="D7" s="434" t="s">
        <v>357</v>
      </c>
      <c r="E7" s="434" t="s">
        <v>357</v>
      </c>
      <c r="F7" s="435" t="s">
        <v>357</v>
      </c>
      <c r="G7" s="434" t="s">
        <v>357</v>
      </c>
      <c r="H7" s="434" t="s">
        <v>357</v>
      </c>
      <c r="I7" s="435" t="s">
        <v>357</v>
      </c>
      <c r="J7" s="434" t="s">
        <v>357</v>
      </c>
      <c r="K7" s="434" t="s">
        <v>357</v>
      </c>
      <c r="L7" s="434" t="s">
        <v>357</v>
      </c>
      <c r="M7" s="434" t="s">
        <v>357</v>
      </c>
      <c r="N7" s="434" t="s">
        <v>357</v>
      </c>
      <c r="O7" s="434" t="s">
        <v>357</v>
      </c>
      <c r="P7" s="434" t="s">
        <v>357</v>
      </c>
      <c r="Q7" s="434" t="s">
        <v>357</v>
      </c>
      <c r="R7" s="434" t="s">
        <v>357</v>
      </c>
      <c r="S7" s="1061">
        <v>2016</v>
      </c>
    </row>
    <row r="8" spans="1:19" ht="19.5" customHeight="1">
      <c r="A8" s="404">
        <v>2017</v>
      </c>
      <c r="B8" s="435">
        <v>0.96</v>
      </c>
      <c r="C8" s="435">
        <v>3.7</v>
      </c>
      <c r="D8" s="434" t="s">
        <v>357</v>
      </c>
      <c r="E8" s="434" t="s">
        <v>357</v>
      </c>
      <c r="F8" s="435" t="s">
        <v>357</v>
      </c>
      <c r="G8" s="434" t="s">
        <v>357</v>
      </c>
      <c r="H8" s="434" t="s">
        <v>357</v>
      </c>
      <c r="I8" s="435" t="s">
        <v>357</v>
      </c>
      <c r="J8" s="434" t="s">
        <v>357</v>
      </c>
      <c r="K8" s="434" t="s">
        <v>357</v>
      </c>
      <c r="L8" s="434" t="s">
        <v>357</v>
      </c>
      <c r="M8" s="434">
        <v>0.96</v>
      </c>
      <c r="N8" s="434">
        <v>3.7</v>
      </c>
      <c r="O8" s="434">
        <v>385.4</v>
      </c>
      <c r="P8" s="434" t="s">
        <v>357</v>
      </c>
      <c r="Q8" s="434" t="s">
        <v>357</v>
      </c>
      <c r="R8" s="434" t="s">
        <v>357</v>
      </c>
      <c r="S8" s="1061">
        <v>2017</v>
      </c>
    </row>
    <row r="9" spans="1:19" ht="19.5" customHeight="1">
      <c r="A9" s="404">
        <v>2018</v>
      </c>
      <c r="B9" s="435">
        <v>4.7</v>
      </c>
      <c r="C9" s="435">
        <v>14.1</v>
      </c>
      <c r="D9" s="434" t="s">
        <v>357</v>
      </c>
      <c r="E9" s="434" t="s">
        <v>357</v>
      </c>
      <c r="F9" s="435" t="s">
        <v>357</v>
      </c>
      <c r="G9" s="434" t="s">
        <v>357</v>
      </c>
      <c r="H9" s="434" t="s">
        <v>357</v>
      </c>
      <c r="I9" s="435" t="s">
        <v>357</v>
      </c>
      <c r="J9" s="434">
        <v>1</v>
      </c>
      <c r="K9" s="434">
        <v>0.3</v>
      </c>
      <c r="L9" s="434">
        <v>27</v>
      </c>
      <c r="M9" s="434">
        <v>3.65</v>
      </c>
      <c r="N9" s="434">
        <v>13.8</v>
      </c>
      <c r="O9" s="434">
        <v>373</v>
      </c>
      <c r="P9" s="434" t="s">
        <v>357</v>
      </c>
      <c r="Q9" s="434" t="s">
        <v>357</v>
      </c>
      <c r="R9" s="434" t="s">
        <v>357</v>
      </c>
      <c r="S9" s="1061">
        <v>2018</v>
      </c>
    </row>
    <row r="10" spans="1:19" ht="19.5" customHeight="1">
      <c r="A10" s="404">
        <v>2019</v>
      </c>
      <c r="B10" s="435">
        <v>5.9</v>
      </c>
      <c r="C10" s="435">
        <v>17.2</v>
      </c>
      <c r="D10" s="434" t="s">
        <v>440</v>
      </c>
      <c r="E10" s="434" t="s">
        <v>440</v>
      </c>
      <c r="F10" s="435" t="s">
        <v>440</v>
      </c>
      <c r="G10" s="434" t="s">
        <v>440</v>
      </c>
      <c r="H10" s="434" t="s">
        <v>440</v>
      </c>
      <c r="I10" s="435" t="s">
        <v>440</v>
      </c>
      <c r="J10" s="434">
        <v>0.4</v>
      </c>
      <c r="K10" s="434">
        <v>0.1</v>
      </c>
      <c r="L10" s="434">
        <v>25</v>
      </c>
      <c r="M10" s="434">
        <v>5.5</v>
      </c>
      <c r="N10" s="434">
        <v>17.100000000000001</v>
      </c>
      <c r="O10" s="434">
        <v>310.89999999999998</v>
      </c>
      <c r="P10" s="434" t="s">
        <v>440</v>
      </c>
      <c r="Q10" s="434" t="s">
        <v>440</v>
      </c>
      <c r="R10" s="434" t="s">
        <v>440</v>
      </c>
      <c r="S10" s="1061">
        <v>2019</v>
      </c>
    </row>
    <row r="11" spans="1:19" s="774" customFormat="1" ht="19.5" customHeight="1">
      <c r="A11" s="404">
        <v>2020</v>
      </c>
      <c r="B11" s="435">
        <v>6</v>
      </c>
      <c r="C11" s="435">
        <f>K11+N11</f>
        <v>17.100000000000001</v>
      </c>
      <c r="D11" s="434" t="s">
        <v>446</v>
      </c>
      <c r="E11" s="434" t="s">
        <v>440</v>
      </c>
      <c r="F11" s="435" t="s">
        <v>440</v>
      </c>
      <c r="G11" s="434" t="s">
        <v>440</v>
      </c>
      <c r="H11" s="434" t="s">
        <v>440</v>
      </c>
      <c r="I11" s="435" t="s">
        <v>440</v>
      </c>
      <c r="J11" s="434">
        <v>0.5</v>
      </c>
      <c r="K11" s="434">
        <v>0.1</v>
      </c>
      <c r="L11" s="434">
        <f>K11/J11*100</f>
        <v>20</v>
      </c>
      <c r="M11" s="434">
        <v>5.5</v>
      </c>
      <c r="N11" s="434">
        <v>17</v>
      </c>
      <c r="O11" s="434">
        <f>N11/M11*100</f>
        <v>309.09090909090907</v>
      </c>
      <c r="P11" s="434" t="s">
        <v>440</v>
      </c>
      <c r="Q11" s="434" t="s">
        <v>440</v>
      </c>
      <c r="R11" s="434" t="s">
        <v>440</v>
      </c>
      <c r="S11" s="1061">
        <v>2020</v>
      </c>
    </row>
    <row r="12" spans="1:19" s="774" customFormat="1" ht="19.5" customHeight="1">
      <c r="A12" s="404">
        <v>2021</v>
      </c>
      <c r="B12" s="435">
        <v>6</v>
      </c>
      <c r="C12" s="435">
        <v>17.100000000000001</v>
      </c>
      <c r="D12" s="434" t="s">
        <v>446</v>
      </c>
      <c r="E12" s="434" t="s">
        <v>440</v>
      </c>
      <c r="F12" s="435" t="s">
        <v>440</v>
      </c>
      <c r="G12" s="434" t="s">
        <v>440</v>
      </c>
      <c r="H12" s="434" t="s">
        <v>440</v>
      </c>
      <c r="I12" s="435" t="s">
        <v>440</v>
      </c>
      <c r="J12" s="434">
        <v>0.5</v>
      </c>
      <c r="K12" s="434">
        <v>0.1</v>
      </c>
      <c r="L12" s="434">
        <v>21</v>
      </c>
      <c r="M12" s="434">
        <v>5.5</v>
      </c>
      <c r="N12" s="434">
        <v>17</v>
      </c>
      <c r="O12" s="434">
        <v>310</v>
      </c>
      <c r="P12" s="434" t="s">
        <v>440</v>
      </c>
      <c r="Q12" s="434" t="s">
        <v>440</v>
      </c>
      <c r="R12" s="434" t="s">
        <v>440</v>
      </c>
      <c r="S12" s="1061">
        <v>2021</v>
      </c>
    </row>
    <row r="13" spans="1:19" s="774" customFormat="1" ht="19.5" customHeight="1">
      <c r="A13" s="404">
        <v>2022</v>
      </c>
      <c r="B13" s="435">
        <v>6.4</v>
      </c>
      <c r="C13" s="435">
        <v>16.8</v>
      </c>
      <c r="D13" s="434">
        <v>0.48</v>
      </c>
      <c r="E13" s="434">
        <v>0.8</v>
      </c>
      <c r="F13" s="435">
        <v>160</v>
      </c>
      <c r="G13" s="434">
        <v>0.74</v>
      </c>
      <c r="H13" s="434">
        <v>0.9</v>
      </c>
      <c r="I13" s="435">
        <v>128.5</v>
      </c>
      <c r="J13" s="434">
        <v>0.55000000000000004</v>
      </c>
      <c r="K13" s="434">
        <v>0.1</v>
      </c>
      <c r="L13" s="434">
        <v>16.600000000000001</v>
      </c>
      <c r="M13" s="434">
        <v>4.57</v>
      </c>
      <c r="N13" s="434">
        <v>15</v>
      </c>
      <c r="O13" s="434">
        <v>326</v>
      </c>
      <c r="P13" s="434">
        <v>0</v>
      </c>
      <c r="Q13" s="434">
        <v>0</v>
      </c>
      <c r="R13" s="434">
        <v>0</v>
      </c>
      <c r="S13" s="1061">
        <v>2022</v>
      </c>
    </row>
    <row r="14" spans="1:19" s="1057" customFormat="1" ht="19.5" customHeight="1">
      <c r="A14" s="1058">
        <v>2023</v>
      </c>
      <c r="B14" s="433">
        <v>5.9</v>
      </c>
      <c r="C14" s="435">
        <v>15.46</v>
      </c>
      <c r="D14" s="434">
        <v>0.35</v>
      </c>
      <c r="E14" s="434">
        <v>0.56000000000000005</v>
      </c>
      <c r="F14" s="435">
        <v>160.00000000000003</v>
      </c>
      <c r="G14" s="434">
        <v>0.91</v>
      </c>
      <c r="H14" s="434">
        <v>1.3</v>
      </c>
      <c r="I14" s="435">
        <v>142.85714285714286</v>
      </c>
      <c r="J14" s="434">
        <v>0.56000000000000005</v>
      </c>
      <c r="K14" s="434">
        <v>0.1</v>
      </c>
      <c r="L14" s="434">
        <v>17</v>
      </c>
      <c r="M14" s="434">
        <v>4.0199999999999996</v>
      </c>
      <c r="N14" s="434">
        <v>13.5</v>
      </c>
      <c r="O14" s="434">
        <v>335.82089552238807</v>
      </c>
      <c r="P14" s="434" t="s">
        <v>440</v>
      </c>
      <c r="Q14" s="434" t="s">
        <v>440</v>
      </c>
      <c r="R14" s="434" t="s">
        <v>440</v>
      </c>
      <c r="S14" s="1061">
        <v>2023</v>
      </c>
    </row>
    <row r="15" spans="1:19" s="774" customFormat="1" ht="19.5" customHeight="1">
      <c r="A15" s="956">
        <v>2024</v>
      </c>
      <c r="B15" s="957">
        <v>5.5</v>
      </c>
      <c r="C15" s="957">
        <v>15.6</v>
      </c>
      <c r="D15" s="1183">
        <v>0.25</v>
      </c>
      <c r="E15" s="1183">
        <v>0.6</v>
      </c>
      <c r="F15" s="1184">
        <f>600/3</f>
        <v>200</v>
      </c>
      <c r="G15" s="1183">
        <v>0.52</v>
      </c>
      <c r="H15" s="1183">
        <v>1.4</v>
      </c>
      <c r="I15" s="1184">
        <f>1400/5</f>
        <v>280</v>
      </c>
      <c r="J15" s="1183">
        <v>0.56000000000000005</v>
      </c>
      <c r="K15" s="1183">
        <v>0.1</v>
      </c>
      <c r="L15" s="1183">
        <f>100/6</f>
        <v>16.666666666666668</v>
      </c>
      <c r="M15" s="1183">
        <v>4.1399999999999997</v>
      </c>
      <c r="N15" s="1183">
        <v>13.5</v>
      </c>
      <c r="O15" s="1183">
        <f>13500/41</f>
        <v>329.26829268292681</v>
      </c>
      <c r="P15" s="1183">
        <v>0</v>
      </c>
      <c r="Q15" s="1183">
        <v>0</v>
      </c>
      <c r="R15" s="1183">
        <v>0</v>
      </c>
      <c r="S15" s="1062">
        <v>2024</v>
      </c>
    </row>
    <row r="16" spans="1:19" s="438" customFormat="1" ht="15" customHeight="1">
      <c r="A16" s="300" t="s">
        <v>368</v>
      </c>
      <c r="B16" s="436"/>
      <c r="C16" s="436"/>
      <c r="D16" s="436"/>
      <c r="E16" s="436"/>
      <c r="F16" s="436"/>
      <c r="G16" s="436"/>
      <c r="H16" s="436"/>
      <c r="I16" s="436"/>
      <c r="J16" s="437"/>
      <c r="K16" s="436"/>
      <c r="L16" s="436"/>
      <c r="M16" s="436"/>
      <c r="N16" s="436"/>
      <c r="O16" s="436"/>
      <c r="P16" s="436"/>
      <c r="Q16" s="436"/>
      <c r="R16" s="436"/>
      <c r="S16" s="1065" t="s">
        <v>380</v>
      </c>
    </row>
    <row r="17" spans="1:19" s="438" customFormat="1" ht="27" customHeight="1">
      <c r="A17" s="300"/>
      <c r="B17" s="436"/>
      <c r="C17" s="436"/>
      <c r="D17" s="436"/>
      <c r="E17" s="436"/>
      <c r="F17" s="436"/>
      <c r="G17" s="436"/>
      <c r="H17" s="436"/>
      <c r="I17" s="436"/>
      <c r="J17" s="437"/>
      <c r="K17" s="436"/>
      <c r="L17" s="436"/>
      <c r="M17" s="436"/>
      <c r="N17" s="436"/>
      <c r="O17" s="436"/>
      <c r="P17" s="436"/>
      <c r="Q17" s="436"/>
      <c r="R17" s="436"/>
      <c r="S17" s="302"/>
    </row>
    <row r="18" spans="1:19" ht="20.100000000000001" customHeight="1">
      <c r="A18" s="439" t="s">
        <v>152</v>
      </c>
      <c r="B18" s="440"/>
      <c r="C18" s="440"/>
      <c r="D18" s="439"/>
      <c r="E18" s="439"/>
      <c r="F18" s="439"/>
      <c r="G18" s="439"/>
      <c r="H18" s="439"/>
      <c r="I18" s="439"/>
      <c r="J18" s="441" t="s">
        <v>153</v>
      </c>
      <c r="K18" s="439"/>
      <c r="L18" s="440"/>
      <c r="M18" s="439"/>
      <c r="N18" s="439"/>
      <c r="O18" s="439"/>
      <c r="P18" s="439"/>
      <c r="Q18" s="439"/>
      <c r="R18" s="439"/>
      <c r="S18" s="439"/>
    </row>
    <row r="19" spans="1:19" ht="20.100000000000001" customHeight="1" thickBot="1">
      <c r="A19" s="392" t="s">
        <v>18</v>
      </c>
      <c r="B19" s="442"/>
      <c r="C19" s="442"/>
      <c r="D19" s="443"/>
      <c r="E19" s="443"/>
      <c r="F19" s="443"/>
      <c r="G19" s="443"/>
      <c r="H19" s="443"/>
      <c r="I19" s="443"/>
      <c r="J19" s="442"/>
      <c r="K19" s="443"/>
      <c r="L19" s="442"/>
      <c r="M19" s="443"/>
      <c r="N19" s="443"/>
      <c r="O19" s="443"/>
      <c r="P19" s="443"/>
      <c r="Q19" s="443"/>
      <c r="R19" s="443"/>
      <c r="S19" s="363" t="s">
        <v>238</v>
      </c>
    </row>
    <row r="20" spans="1:19" ht="20.100000000000001" customHeight="1" thickTop="1">
      <c r="A20" s="849"/>
      <c r="B20" s="1254" t="s">
        <v>239</v>
      </c>
      <c r="C20" s="1255"/>
      <c r="D20" s="1254" t="s">
        <v>105</v>
      </c>
      <c r="E20" s="1255"/>
      <c r="F20" s="1255"/>
      <c r="G20" s="1254" t="s">
        <v>106</v>
      </c>
      <c r="H20" s="1255"/>
      <c r="I20" s="1255"/>
      <c r="J20" s="1248" t="s">
        <v>107</v>
      </c>
      <c r="K20" s="1248"/>
      <c r="L20" s="1248"/>
      <c r="M20" s="1254" t="s">
        <v>241</v>
      </c>
      <c r="N20" s="1255"/>
      <c r="O20" s="1255"/>
      <c r="P20" s="1254" t="s">
        <v>358</v>
      </c>
      <c r="Q20" s="1255"/>
      <c r="R20" s="1255"/>
      <c r="S20" s="1021"/>
    </row>
    <row r="21" spans="1:19" ht="20.100000000000001" customHeight="1">
      <c r="A21" s="843" t="s">
        <v>7</v>
      </c>
      <c r="B21" s="429" t="s">
        <v>79</v>
      </c>
      <c r="C21" s="1018" t="s">
        <v>78</v>
      </c>
      <c r="D21" s="429" t="s">
        <v>79</v>
      </c>
      <c r="E21" s="1260" t="s">
        <v>78</v>
      </c>
      <c r="F21" s="1261"/>
      <c r="G21" s="429" t="s">
        <v>79</v>
      </c>
      <c r="H21" s="1260" t="s">
        <v>78</v>
      </c>
      <c r="I21" s="1262"/>
      <c r="J21" s="430" t="s">
        <v>79</v>
      </c>
      <c r="K21" s="1260" t="s">
        <v>78</v>
      </c>
      <c r="L21" s="1261"/>
      <c r="M21" s="430" t="s">
        <v>79</v>
      </c>
      <c r="N21" s="1260" t="s">
        <v>78</v>
      </c>
      <c r="O21" s="1261"/>
      <c r="P21" s="444" t="s">
        <v>79</v>
      </c>
      <c r="Q21" s="1260" t="s">
        <v>78</v>
      </c>
      <c r="R21" s="1261"/>
      <c r="S21" s="1060" t="s">
        <v>0</v>
      </c>
    </row>
    <row r="22" spans="1:19" ht="20.100000000000001" customHeight="1">
      <c r="A22" s="793"/>
      <c r="B22" s="794" t="s">
        <v>14</v>
      </c>
      <c r="C22" s="794" t="s">
        <v>17</v>
      </c>
      <c r="D22" s="794" t="s">
        <v>14</v>
      </c>
      <c r="E22" s="794" t="s">
        <v>17</v>
      </c>
      <c r="F22" s="1019" t="s">
        <v>100</v>
      </c>
      <c r="G22" s="445" t="s">
        <v>14</v>
      </c>
      <c r="H22" s="795" t="s">
        <v>17</v>
      </c>
      <c r="I22" s="796" t="s">
        <v>100</v>
      </c>
      <c r="J22" s="795" t="s">
        <v>14</v>
      </c>
      <c r="K22" s="794" t="s">
        <v>17</v>
      </c>
      <c r="L22" s="446" t="s">
        <v>100</v>
      </c>
      <c r="M22" s="795" t="s">
        <v>14</v>
      </c>
      <c r="N22" s="794" t="s">
        <v>17</v>
      </c>
      <c r="O22" s="446" t="s">
        <v>100</v>
      </c>
      <c r="P22" s="798" t="s">
        <v>14</v>
      </c>
      <c r="Q22" s="794" t="s">
        <v>17</v>
      </c>
      <c r="R22" s="446" t="s">
        <v>100</v>
      </c>
      <c r="S22" s="445"/>
    </row>
    <row r="23" spans="1:19" s="438" customFormat="1" ht="19.5" customHeight="1">
      <c r="A23" s="404">
        <v>2015</v>
      </c>
      <c r="B23" s="433">
        <v>56.63</v>
      </c>
      <c r="C23" s="435">
        <v>231</v>
      </c>
      <c r="D23" s="434" t="s">
        <v>357</v>
      </c>
      <c r="E23" s="434" t="s">
        <v>357</v>
      </c>
      <c r="F23" s="435" t="s">
        <v>357</v>
      </c>
      <c r="G23" s="434" t="s">
        <v>357</v>
      </c>
      <c r="H23" s="434" t="s">
        <v>357</v>
      </c>
      <c r="I23" s="435" t="s">
        <v>357</v>
      </c>
      <c r="J23" s="435">
        <v>54.2</v>
      </c>
      <c r="K23" s="435">
        <v>220</v>
      </c>
      <c r="L23" s="435">
        <v>405.8</v>
      </c>
      <c r="M23" s="434">
        <v>0.9</v>
      </c>
      <c r="N23" s="434">
        <v>2.1</v>
      </c>
      <c r="O23" s="435">
        <v>241.4</v>
      </c>
      <c r="P23" s="434">
        <v>1.5</v>
      </c>
      <c r="Q23" s="434">
        <v>8.9</v>
      </c>
      <c r="R23" s="434">
        <v>577.9</v>
      </c>
      <c r="S23" s="1063">
        <v>2015</v>
      </c>
    </row>
    <row r="24" spans="1:19" s="438" customFormat="1" ht="19.5" customHeight="1">
      <c r="A24" s="404">
        <v>2016</v>
      </c>
      <c r="B24" s="433">
        <v>55</v>
      </c>
      <c r="C24" s="435">
        <v>250.5</v>
      </c>
      <c r="D24" s="434" t="s">
        <v>357</v>
      </c>
      <c r="E24" s="434" t="s">
        <v>357</v>
      </c>
      <c r="F24" s="435" t="s">
        <v>357</v>
      </c>
      <c r="G24" s="434" t="s">
        <v>357</v>
      </c>
      <c r="H24" s="434" t="s">
        <v>357</v>
      </c>
      <c r="I24" s="435" t="s">
        <v>357</v>
      </c>
      <c r="J24" s="435">
        <v>52.8</v>
      </c>
      <c r="K24" s="435">
        <v>240.1</v>
      </c>
      <c r="L24" s="435">
        <v>455</v>
      </c>
      <c r="M24" s="434">
        <v>0.7</v>
      </c>
      <c r="N24" s="434">
        <v>1.5</v>
      </c>
      <c r="O24" s="435">
        <v>208</v>
      </c>
      <c r="P24" s="434">
        <v>1.5</v>
      </c>
      <c r="Q24" s="434">
        <v>8.9</v>
      </c>
      <c r="R24" s="434">
        <v>577.9</v>
      </c>
      <c r="S24" s="1063">
        <v>2016</v>
      </c>
    </row>
    <row r="25" spans="1:19" s="438" customFormat="1" ht="19.5" customHeight="1">
      <c r="A25" s="404">
        <v>2017</v>
      </c>
      <c r="B25" s="433">
        <v>57</v>
      </c>
      <c r="C25" s="435">
        <v>235</v>
      </c>
      <c r="D25" s="434">
        <v>0.19</v>
      </c>
      <c r="E25" s="434">
        <v>0.2</v>
      </c>
      <c r="F25" s="435">
        <v>105.2</v>
      </c>
      <c r="G25" s="434">
        <v>1.25</v>
      </c>
      <c r="H25" s="434">
        <v>1.3</v>
      </c>
      <c r="I25" s="435">
        <v>104</v>
      </c>
      <c r="J25" s="435">
        <v>49.53</v>
      </c>
      <c r="K25" s="435">
        <v>223.8</v>
      </c>
      <c r="L25" s="435">
        <v>452</v>
      </c>
      <c r="M25" s="434">
        <v>0.53</v>
      </c>
      <c r="N25" s="434">
        <v>1</v>
      </c>
      <c r="O25" s="435">
        <v>188.6</v>
      </c>
      <c r="P25" s="434">
        <v>5.5</v>
      </c>
      <c r="Q25" s="434">
        <v>8.6999999999999993</v>
      </c>
      <c r="R25" s="434">
        <v>158.1</v>
      </c>
      <c r="S25" s="1063">
        <v>2017</v>
      </c>
    </row>
    <row r="26" spans="1:19" s="438" customFormat="1" ht="19.5" customHeight="1">
      <c r="A26" s="404">
        <v>2018</v>
      </c>
      <c r="B26" s="433">
        <v>46.1</v>
      </c>
      <c r="C26" s="435">
        <v>189.8</v>
      </c>
      <c r="D26" s="434">
        <v>0.2</v>
      </c>
      <c r="E26" s="434">
        <v>0.2</v>
      </c>
      <c r="F26" s="435">
        <v>100</v>
      </c>
      <c r="G26" s="434">
        <v>0.7</v>
      </c>
      <c r="H26" s="434">
        <v>6.9</v>
      </c>
      <c r="I26" s="435">
        <v>98.6</v>
      </c>
      <c r="J26" s="435">
        <v>44.2</v>
      </c>
      <c r="K26" s="435">
        <v>180.6</v>
      </c>
      <c r="L26" s="435">
        <v>409</v>
      </c>
      <c r="M26" s="434">
        <v>0.7</v>
      </c>
      <c r="N26" s="434">
        <v>1.3</v>
      </c>
      <c r="O26" s="435">
        <v>183</v>
      </c>
      <c r="P26" s="434">
        <v>0.3</v>
      </c>
      <c r="Q26" s="434">
        <v>0.8</v>
      </c>
      <c r="R26" s="434">
        <v>276</v>
      </c>
      <c r="S26" s="1063">
        <v>2018</v>
      </c>
    </row>
    <row r="27" spans="1:19" s="438" customFormat="1" ht="19.5" customHeight="1">
      <c r="A27" s="404">
        <v>2019</v>
      </c>
      <c r="B27" s="433">
        <v>45.8</v>
      </c>
      <c r="C27" s="435">
        <v>186.1</v>
      </c>
      <c r="D27" s="434">
        <v>0.2</v>
      </c>
      <c r="E27" s="434">
        <v>0.2</v>
      </c>
      <c r="F27" s="435">
        <v>100</v>
      </c>
      <c r="G27" s="434">
        <v>0.6</v>
      </c>
      <c r="H27" s="434">
        <v>5.9</v>
      </c>
      <c r="I27" s="435">
        <v>98.3</v>
      </c>
      <c r="J27" s="435">
        <v>44</v>
      </c>
      <c r="K27" s="435">
        <v>178</v>
      </c>
      <c r="L27" s="435">
        <v>405</v>
      </c>
      <c r="M27" s="434">
        <v>0.6</v>
      </c>
      <c r="N27" s="434">
        <v>1</v>
      </c>
      <c r="O27" s="435">
        <v>167</v>
      </c>
      <c r="P27" s="434">
        <v>0.4</v>
      </c>
      <c r="Q27" s="434">
        <v>1</v>
      </c>
      <c r="R27" s="434">
        <v>250</v>
      </c>
      <c r="S27" s="1063">
        <v>2019</v>
      </c>
    </row>
    <row r="28" spans="1:19" s="438" customFormat="1" ht="19.5" customHeight="1">
      <c r="A28" s="404">
        <v>2020</v>
      </c>
      <c r="B28" s="433">
        <v>35.200000000000003</v>
      </c>
      <c r="C28" s="435">
        <v>121.1</v>
      </c>
      <c r="D28" s="434">
        <v>0.2</v>
      </c>
      <c r="E28" s="434">
        <v>0.2</v>
      </c>
      <c r="F28" s="435">
        <v>100</v>
      </c>
      <c r="G28" s="434">
        <v>0.5</v>
      </c>
      <c r="H28" s="434">
        <v>5.9</v>
      </c>
      <c r="I28" s="435">
        <v>118</v>
      </c>
      <c r="J28" s="435">
        <v>32.1</v>
      </c>
      <c r="K28" s="435">
        <v>110.5</v>
      </c>
      <c r="L28" s="435">
        <f>K28/J28*100</f>
        <v>344.23676012461056</v>
      </c>
      <c r="M28" s="434">
        <v>0.7</v>
      </c>
      <c r="N28" s="434">
        <v>1.1000000000000001</v>
      </c>
      <c r="O28" s="435">
        <f>N28/M28*100</f>
        <v>157.14285714285717</v>
      </c>
      <c r="P28" s="434">
        <v>1.7</v>
      </c>
      <c r="Q28" s="434">
        <v>3.4</v>
      </c>
      <c r="R28" s="434">
        <v>200</v>
      </c>
      <c r="S28" s="1063">
        <v>2020</v>
      </c>
    </row>
    <row r="29" spans="1:19" s="775" customFormat="1" ht="19.5" customHeight="1">
      <c r="A29" s="404">
        <v>2021</v>
      </c>
      <c r="B29" s="433">
        <v>19.7</v>
      </c>
      <c r="C29" s="435">
        <v>76</v>
      </c>
      <c r="D29" s="434" t="s">
        <v>446</v>
      </c>
      <c r="E29" s="434" t="s">
        <v>357</v>
      </c>
      <c r="F29" s="435" t="s">
        <v>357</v>
      </c>
      <c r="G29" s="434" t="s">
        <v>357</v>
      </c>
      <c r="H29" s="434" t="s">
        <v>357</v>
      </c>
      <c r="I29" s="435" t="s">
        <v>357</v>
      </c>
      <c r="J29" s="435">
        <v>15</v>
      </c>
      <c r="K29" s="435">
        <v>61.5</v>
      </c>
      <c r="L29" s="435">
        <v>410</v>
      </c>
      <c r="M29" s="434">
        <v>4.7</v>
      </c>
      <c r="N29" s="434">
        <v>14.5</v>
      </c>
      <c r="O29" s="435">
        <v>310</v>
      </c>
      <c r="P29" s="434">
        <v>0</v>
      </c>
      <c r="Q29" s="434">
        <v>0</v>
      </c>
      <c r="R29" s="434">
        <v>0</v>
      </c>
      <c r="S29" s="1063">
        <v>2021</v>
      </c>
    </row>
    <row r="30" spans="1:19" s="775" customFormat="1" ht="19.5" customHeight="1">
      <c r="A30" s="404">
        <v>2022</v>
      </c>
      <c r="B30" s="433">
        <v>18.559999999999999</v>
      </c>
      <c r="C30" s="435">
        <v>35.700000000000003</v>
      </c>
      <c r="D30" s="434">
        <v>0.24</v>
      </c>
      <c r="E30" s="434">
        <v>0.2</v>
      </c>
      <c r="F30" s="435">
        <v>100</v>
      </c>
      <c r="G30" s="434">
        <v>0.32</v>
      </c>
      <c r="H30" s="434">
        <v>2</v>
      </c>
      <c r="I30" s="435">
        <v>66.599999999999994</v>
      </c>
      <c r="J30" s="435">
        <v>17.2</v>
      </c>
      <c r="K30" s="435">
        <v>32</v>
      </c>
      <c r="L30" s="435">
        <v>186</v>
      </c>
      <c r="M30" s="434">
        <v>0.8</v>
      </c>
      <c r="N30" s="434">
        <v>1.5</v>
      </c>
      <c r="O30" s="435">
        <v>187.5</v>
      </c>
      <c r="P30" s="434">
        <v>0</v>
      </c>
      <c r="Q30" s="434">
        <v>0</v>
      </c>
      <c r="R30" s="434">
        <v>0</v>
      </c>
      <c r="S30" s="1063">
        <v>2022</v>
      </c>
    </row>
    <row r="31" spans="1:19" s="1059" customFormat="1" ht="19.5" customHeight="1">
      <c r="A31" s="1058">
        <v>2023</v>
      </c>
      <c r="B31" s="433">
        <v>34.919999999999995</v>
      </c>
      <c r="C31" s="435">
        <v>114.2</v>
      </c>
      <c r="D31" s="434">
        <v>0.24</v>
      </c>
      <c r="E31" s="434">
        <v>0.2</v>
      </c>
      <c r="F31" s="435">
        <v>100</v>
      </c>
      <c r="G31" s="434">
        <v>0.4</v>
      </c>
      <c r="H31" s="434">
        <v>0.5</v>
      </c>
      <c r="I31" s="435">
        <v>125</v>
      </c>
      <c r="J31" s="435">
        <v>33.479999999999997</v>
      </c>
      <c r="K31" s="435">
        <v>112</v>
      </c>
      <c r="L31" s="435">
        <v>334.52807646356035</v>
      </c>
      <c r="M31" s="434">
        <v>0.8</v>
      </c>
      <c r="N31" s="434">
        <v>1.5</v>
      </c>
      <c r="O31" s="435">
        <v>188</v>
      </c>
      <c r="P31" s="434" t="s">
        <v>440</v>
      </c>
      <c r="Q31" s="434" t="s">
        <v>440</v>
      </c>
      <c r="R31" s="434" t="s">
        <v>440</v>
      </c>
      <c r="S31" s="1063">
        <v>2023</v>
      </c>
    </row>
    <row r="32" spans="1:19" s="775" customFormat="1" ht="19.5" customHeight="1">
      <c r="A32" s="956">
        <v>2024</v>
      </c>
      <c r="B32" s="958">
        <v>35.700000000000003</v>
      </c>
      <c r="C32" s="957">
        <v>119.7</v>
      </c>
      <c r="D32" s="1183">
        <v>0.19</v>
      </c>
      <c r="E32" s="1183">
        <v>0.2</v>
      </c>
      <c r="F32" s="1184">
        <v>100</v>
      </c>
      <c r="G32" s="1183">
        <v>0.19</v>
      </c>
      <c r="H32" s="1183">
        <v>0.2</v>
      </c>
      <c r="I32" s="1184">
        <v>100</v>
      </c>
      <c r="J32" s="1184">
        <v>33.85</v>
      </c>
      <c r="K32" s="1184">
        <v>115.5</v>
      </c>
      <c r="L32" s="1184">
        <f>115500/339</f>
        <v>340.7079646017699</v>
      </c>
      <c r="M32" s="1183">
        <v>0.85</v>
      </c>
      <c r="N32" s="1183">
        <v>2.1</v>
      </c>
      <c r="O32" s="1184">
        <f>2100/9</f>
        <v>233.33333333333334</v>
      </c>
      <c r="P32" s="1183">
        <v>0.66</v>
      </c>
      <c r="Q32" s="1183">
        <v>1.65</v>
      </c>
      <c r="R32" s="1183">
        <f>1650/7</f>
        <v>235.71428571428572</v>
      </c>
      <c r="S32" s="1064">
        <v>2024</v>
      </c>
    </row>
    <row r="33" spans="1:19" s="438" customFormat="1" ht="15" customHeight="1">
      <c r="A33" s="300" t="s">
        <v>368</v>
      </c>
      <c r="B33" s="447"/>
      <c r="C33" s="447"/>
      <c r="D33" s="448"/>
      <c r="E33" s="448"/>
      <c r="F33" s="448"/>
      <c r="G33" s="448"/>
      <c r="H33" s="448"/>
      <c r="I33" s="448"/>
      <c r="J33" s="449"/>
      <c r="K33" s="448"/>
      <c r="L33" s="447"/>
      <c r="M33" s="448"/>
      <c r="N33" s="448"/>
      <c r="O33" s="448"/>
      <c r="P33" s="448"/>
      <c r="Q33" s="448"/>
      <c r="R33" s="448"/>
      <c r="S33" s="302" t="s">
        <v>380</v>
      </c>
    </row>
    <row r="34" spans="1:19">
      <c r="A34" s="450" t="s">
        <v>449</v>
      </c>
    </row>
  </sheetData>
  <mergeCells count="22">
    <mergeCell ref="Q21:R21"/>
    <mergeCell ref="N21:O21"/>
    <mergeCell ref="K21:L21"/>
    <mergeCell ref="H21:I21"/>
    <mergeCell ref="E21:F21"/>
    <mergeCell ref="G20:I20"/>
    <mergeCell ref="J20:L20"/>
    <mergeCell ref="G3:I3"/>
    <mergeCell ref="B3:C3"/>
    <mergeCell ref="D3:F3"/>
    <mergeCell ref="D20:F20"/>
    <mergeCell ref="B20:C20"/>
    <mergeCell ref="H4:I4"/>
    <mergeCell ref="E4:F4"/>
    <mergeCell ref="K4:L4"/>
    <mergeCell ref="P3:R3"/>
    <mergeCell ref="M3:O3"/>
    <mergeCell ref="J3:L3"/>
    <mergeCell ref="M20:O20"/>
    <mergeCell ref="P20:R20"/>
    <mergeCell ref="N4:O4"/>
    <mergeCell ref="Q4:R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3" orientation="portrait" r:id="rId1"/>
  <headerFooter alignWithMargins="0"/>
  <colBreaks count="1" manualBreakCount="1">
    <brk id="9" max="3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"/>
  <sheetViews>
    <sheetView view="pageBreakPreview" zoomScaleNormal="100" zoomScaleSheetLayoutView="100" workbookViewId="0">
      <selection activeCell="P9" sqref="P9"/>
    </sheetView>
  </sheetViews>
  <sheetFormatPr defaultRowHeight="12"/>
  <cols>
    <col min="1" max="1" width="7" style="464" customWidth="1"/>
    <col min="2" max="2" width="8.5" style="465" customWidth="1"/>
    <col min="3" max="3" width="10.25" style="465" bestFit="1" customWidth="1"/>
    <col min="4" max="4" width="8.5" style="465" customWidth="1"/>
    <col min="5" max="5" width="10.25" style="466" bestFit="1" customWidth="1"/>
    <col min="6" max="7" width="8.5" style="465" customWidth="1"/>
    <col min="8" max="8" width="8.5" style="466" customWidth="1"/>
    <col min="9" max="9" width="8.5" style="465" customWidth="1"/>
    <col min="10" max="10" width="8.5" style="455" customWidth="1"/>
    <col min="11" max="12" width="8.5" style="466" customWidth="1"/>
    <col min="13" max="13" width="8.5" style="465" customWidth="1"/>
    <col min="14" max="14" width="9.625" style="466" customWidth="1"/>
    <col min="15" max="15" width="9.625" style="465" customWidth="1"/>
    <col min="16" max="16" width="11" style="464" customWidth="1"/>
    <col min="17" max="16384" width="9" style="454"/>
  </cols>
  <sheetData>
    <row r="1" spans="1:16" s="1074" customFormat="1" ht="26.25" customHeight="1">
      <c r="A1" s="1072" t="s">
        <v>159</v>
      </c>
      <c r="B1" s="1073"/>
      <c r="C1" s="1073"/>
      <c r="D1" s="1073"/>
      <c r="E1" s="1072"/>
      <c r="F1" s="1073"/>
      <c r="G1" s="1072"/>
      <c r="H1" s="1072"/>
      <c r="I1" s="1072"/>
      <c r="J1" s="1149" t="s">
        <v>469</v>
      </c>
      <c r="K1" s="1072"/>
      <c r="L1" s="1072"/>
      <c r="M1" s="1073"/>
      <c r="N1" s="1072"/>
      <c r="O1" s="1073"/>
      <c r="P1" s="1072"/>
    </row>
    <row r="2" spans="1:16" ht="20.100000000000001" customHeight="1" thickBot="1">
      <c r="A2" s="392" t="s">
        <v>18</v>
      </c>
      <c r="B2" s="452"/>
      <c r="C2" s="452"/>
      <c r="D2" s="452"/>
      <c r="E2" s="453"/>
      <c r="F2" s="452"/>
      <c r="G2" s="452"/>
      <c r="H2" s="453"/>
      <c r="I2" s="452"/>
      <c r="J2" s="453"/>
      <c r="K2" s="453"/>
      <c r="L2" s="453"/>
      <c r="M2" s="452"/>
      <c r="N2" s="453"/>
      <c r="O2" s="452"/>
      <c r="P2" s="1067" t="s">
        <v>238</v>
      </c>
    </row>
    <row r="3" spans="1:16" s="455" customFormat="1" ht="24.95" customHeight="1" thickTop="1">
      <c r="A3" s="849"/>
      <c r="B3" s="1247" t="s">
        <v>101</v>
      </c>
      <c r="C3" s="1248"/>
      <c r="D3" s="1247" t="s">
        <v>154</v>
      </c>
      <c r="E3" s="1248"/>
      <c r="F3" s="1248"/>
      <c r="G3" s="1247" t="s">
        <v>155</v>
      </c>
      <c r="H3" s="1248"/>
      <c r="I3" s="1265"/>
      <c r="J3" s="1255" t="s">
        <v>156</v>
      </c>
      <c r="K3" s="1255"/>
      <c r="L3" s="1255"/>
      <c r="M3" s="1247" t="s">
        <v>157</v>
      </c>
      <c r="N3" s="1248"/>
      <c r="O3" s="1248"/>
      <c r="P3" s="1068"/>
    </row>
    <row r="4" spans="1:16" s="455" customFormat="1" ht="27" customHeight="1">
      <c r="A4" s="843" t="s">
        <v>7</v>
      </c>
      <c r="B4" s="848" t="s">
        <v>158</v>
      </c>
      <c r="C4" s="848" t="s">
        <v>78</v>
      </c>
      <c r="D4" s="848" t="s">
        <v>158</v>
      </c>
      <c r="E4" s="1263" t="s">
        <v>78</v>
      </c>
      <c r="F4" s="1264"/>
      <c r="G4" s="456" t="s">
        <v>158</v>
      </c>
      <c r="H4" s="1263" t="s">
        <v>78</v>
      </c>
      <c r="I4" s="1264"/>
      <c r="J4" s="456" t="s">
        <v>158</v>
      </c>
      <c r="K4" s="1263" t="s">
        <v>78</v>
      </c>
      <c r="L4" s="1264"/>
      <c r="M4" s="848" t="s">
        <v>158</v>
      </c>
      <c r="N4" s="1263" t="s">
        <v>78</v>
      </c>
      <c r="O4" s="1264"/>
      <c r="P4" s="1060" t="s">
        <v>0</v>
      </c>
    </row>
    <row r="5" spans="1:16" s="459" customFormat="1" ht="27.75" customHeight="1">
      <c r="A5" s="854"/>
      <c r="B5" s="799" t="s">
        <v>14</v>
      </c>
      <c r="C5" s="799" t="s">
        <v>17</v>
      </c>
      <c r="D5" s="799" t="s">
        <v>14</v>
      </c>
      <c r="E5" s="799" t="s">
        <v>17</v>
      </c>
      <c r="F5" s="457" t="s">
        <v>100</v>
      </c>
      <c r="G5" s="799" t="s">
        <v>14</v>
      </c>
      <c r="H5" s="799" t="s">
        <v>17</v>
      </c>
      <c r="I5" s="457" t="s">
        <v>100</v>
      </c>
      <c r="J5" s="458" t="s">
        <v>14</v>
      </c>
      <c r="K5" s="800" t="s">
        <v>17</v>
      </c>
      <c r="L5" s="457" t="s">
        <v>100</v>
      </c>
      <c r="M5" s="799" t="s">
        <v>14</v>
      </c>
      <c r="N5" s="799" t="s">
        <v>17</v>
      </c>
      <c r="O5" s="457" t="s">
        <v>100</v>
      </c>
      <c r="P5" s="1069"/>
    </row>
    <row r="6" spans="1:16" ht="30" customHeight="1">
      <c r="A6" s="404">
        <v>2015</v>
      </c>
      <c r="B6" s="435">
        <f t="shared" ref="B6:B7" si="0">SUM(D6+G6+J6+M6)</f>
        <v>309.90000000000003</v>
      </c>
      <c r="C6" s="435">
        <v>447.9</v>
      </c>
      <c r="D6" s="434">
        <v>289</v>
      </c>
      <c r="E6" s="435">
        <v>404.6</v>
      </c>
      <c r="F6" s="435">
        <v>140</v>
      </c>
      <c r="G6" s="435">
        <v>2.8</v>
      </c>
      <c r="H6" s="435">
        <v>3.5</v>
      </c>
      <c r="I6" s="435">
        <v>124.6</v>
      </c>
      <c r="J6" s="434">
        <v>1.3</v>
      </c>
      <c r="K6" s="434">
        <v>1.5</v>
      </c>
      <c r="L6" s="435">
        <v>114.1</v>
      </c>
      <c r="M6" s="434">
        <v>16.8</v>
      </c>
      <c r="N6" s="434">
        <v>38.299999999999997</v>
      </c>
      <c r="O6" s="435">
        <v>227.7</v>
      </c>
      <c r="P6" s="1070">
        <v>2015</v>
      </c>
    </row>
    <row r="7" spans="1:16" ht="30" customHeight="1">
      <c r="A7" s="404">
        <v>2016</v>
      </c>
      <c r="B7" s="435">
        <f t="shared" si="0"/>
        <v>292.90000000000003</v>
      </c>
      <c r="C7" s="435">
        <v>409.7</v>
      </c>
      <c r="D7" s="434">
        <v>289</v>
      </c>
      <c r="E7" s="435">
        <v>404.6</v>
      </c>
      <c r="F7" s="435">
        <v>140</v>
      </c>
      <c r="G7" s="435">
        <v>2.8</v>
      </c>
      <c r="H7" s="435">
        <v>4</v>
      </c>
      <c r="I7" s="435">
        <v>143</v>
      </c>
      <c r="J7" s="434">
        <v>1.1000000000000001</v>
      </c>
      <c r="K7" s="434">
        <v>1.1000000000000001</v>
      </c>
      <c r="L7" s="435">
        <v>100</v>
      </c>
      <c r="M7" s="434">
        <v>0</v>
      </c>
      <c r="N7" s="434">
        <v>0</v>
      </c>
      <c r="O7" s="435">
        <v>390</v>
      </c>
      <c r="P7" s="1070">
        <v>2016</v>
      </c>
    </row>
    <row r="8" spans="1:16" ht="30" customHeight="1">
      <c r="A8" s="404">
        <v>2017</v>
      </c>
      <c r="B8" s="435">
        <v>295</v>
      </c>
      <c r="C8" s="435">
        <v>1875</v>
      </c>
      <c r="D8" s="434">
        <v>270.54000000000002</v>
      </c>
      <c r="E8" s="435">
        <v>415.7</v>
      </c>
      <c r="F8" s="435">
        <v>153.6</v>
      </c>
      <c r="G8" s="435">
        <v>2.25</v>
      </c>
      <c r="H8" s="435">
        <v>3.2</v>
      </c>
      <c r="I8" s="435">
        <v>142</v>
      </c>
      <c r="J8" s="434">
        <v>1.02</v>
      </c>
      <c r="K8" s="434">
        <v>1.04</v>
      </c>
      <c r="L8" s="435">
        <v>101.9</v>
      </c>
      <c r="M8" s="434">
        <v>21.2</v>
      </c>
      <c r="N8" s="434">
        <v>1455</v>
      </c>
      <c r="O8" s="435">
        <v>6863</v>
      </c>
      <c r="P8" s="1070">
        <v>2017</v>
      </c>
    </row>
    <row r="9" spans="1:16" ht="30" customHeight="1">
      <c r="A9" s="404">
        <v>2018</v>
      </c>
      <c r="B9" s="435">
        <v>293.89999999999998</v>
      </c>
      <c r="C9" s="435">
        <v>409.9</v>
      </c>
      <c r="D9" s="434">
        <v>290</v>
      </c>
      <c r="E9" s="435">
        <v>405</v>
      </c>
      <c r="F9" s="435">
        <v>140</v>
      </c>
      <c r="G9" s="435">
        <v>2</v>
      </c>
      <c r="H9" s="435">
        <v>2.5</v>
      </c>
      <c r="I9" s="435">
        <v>126</v>
      </c>
      <c r="J9" s="434">
        <v>0.9</v>
      </c>
      <c r="K9" s="434">
        <v>0.9</v>
      </c>
      <c r="L9" s="435">
        <v>98</v>
      </c>
      <c r="M9" s="434">
        <v>1</v>
      </c>
      <c r="N9" s="434">
        <v>1.5</v>
      </c>
      <c r="O9" s="435">
        <v>150</v>
      </c>
      <c r="P9" s="1070">
        <v>2018</v>
      </c>
    </row>
    <row r="10" spans="1:16" ht="30" customHeight="1">
      <c r="A10" s="404">
        <v>2019</v>
      </c>
      <c r="B10" s="435">
        <v>293.5</v>
      </c>
      <c r="C10" s="435">
        <v>468.1</v>
      </c>
      <c r="D10" s="434">
        <v>290</v>
      </c>
      <c r="E10" s="435">
        <v>464</v>
      </c>
      <c r="F10" s="435">
        <v>160</v>
      </c>
      <c r="G10" s="435">
        <v>1.8</v>
      </c>
      <c r="H10" s="435">
        <v>2.1</v>
      </c>
      <c r="I10" s="435">
        <v>117</v>
      </c>
      <c r="J10" s="434">
        <v>0.8</v>
      </c>
      <c r="K10" s="434">
        <v>0.7</v>
      </c>
      <c r="L10" s="435">
        <v>88</v>
      </c>
      <c r="M10" s="434">
        <v>0.9</v>
      </c>
      <c r="N10" s="434">
        <v>1.3</v>
      </c>
      <c r="O10" s="435">
        <v>144</v>
      </c>
      <c r="P10" s="1070">
        <v>2019</v>
      </c>
    </row>
    <row r="11" spans="1:16" ht="30" customHeight="1">
      <c r="A11" s="404">
        <v>2020</v>
      </c>
      <c r="B11" s="435">
        <v>232.5</v>
      </c>
      <c r="C11" s="435">
        <f>E11+H11+K11+N11</f>
        <v>435.70000000000005</v>
      </c>
      <c r="D11" s="434">
        <v>228.9</v>
      </c>
      <c r="E11" s="435">
        <v>431.6</v>
      </c>
      <c r="F11" s="435">
        <f>E11/D11*100</f>
        <v>188.55395369156838</v>
      </c>
      <c r="G11" s="435">
        <v>1.8</v>
      </c>
      <c r="H11" s="435">
        <v>2.1</v>
      </c>
      <c r="I11" s="435">
        <v>117</v>
      </c>
      <c r="J11" s="434">
        <v>0.8</v>
      </c>
      <c r="K11" s="434">
        <v>0.7</v>
      </c>
      <c r="L11" s="435">
        <v>88</v>
      </c>
      <c r="M11" s="434">
        <v>1</v>
      </c>
      <c r="N11" s="434">
        <v>1.3</v>
      </c>
      <c r="O11" s="435">
        <f>N11/M11*100</f>
        <v>130</v>
      </c>
      <c r="P11" s="1070">
        <v>2020</v>
      </c>
    </row>
    <row r="12" spans="1:16" s="776" customFormat="1" ht="30" customHeight="1">
      <c r="A12" s="404">
        <v>2021</v>
      </c>
      <c r="B12" s="435">
        <v>263.60000000000002</v>
      </c>
      <c r="C12" s="435">
        <v>420.09999999999997</v>
      </c>
      <c r="D12" s="434">
        <v>260</v>
      </c>
      <c r="E12" s="435">
        <v>416</v>
      </c>
      <c r="F12" s="435">
        <v>160</v>
      </c>
      <c r="G12" s="435">
        <v>1.8</v>
      </c>
      <c r="H12" s="435">
        <v>2</v>
      </c>
      <c r="I12" s="435">
        <v>115</v>
      </c>
      <c r="J12" s="434">
        <v>0.8</v>
      </c>
      <c r="K12" s="434">
        <v>0.7</v>
      </c>
      <c r="L12" s="435">
        <v>88</v>
      </c>
      <c r="M12" s="434">
        <v>1</v>
      </c>
      <c r="N12" s="434">
        <v>1.4</v>
      </c>
      <c r="O12" s="435">
        <v>140</v>
      </c>
      <c r="P12" s="1070">
        <v>2021</v>
      </c>
    </row>
    <row r="13" spans="1:16" s="776" customFormat="1" ht="30" customHeight="1">
      <c r="A13" s="404">
        <v>2022</v>
      </c>
      <c r="B13" s="435">
        <v>252.21</v>
      </c>
      <c r="C13" s="435">
        <v>486.2</v>
      </c>
      <c r="D13" s="434">
        <v>236.5</v>
      </c>
      <c r="E13" s="435">
        <v>381</v>
      </c>
      <c r="F13" s="435">
        <v>161</v>
      </c>
      <c r="G13" s="435">
        <v>1.31</v>
      </c>
      <c r="H13" s="435">
        <v>1.7</v>
      </c>
      <c r="I13" s="435">
        <v>130</v>
      </c>
      <c r="J13" s="434">
        <v>0.9</v>
      </c>
      <c r="K13" s="434">
        <v>0.5</v>
      </c>
      <c r="L13" s="435">
        <v>55.5</v>
      </c>
      <c r="M13" s="434">
        <v>13.5</v>
      </c>
      <c r="N13" s="434">
        <v>103</v>
      </c>
      <c r="O13" s="435">
        <v>762.9</v>
      </c>
      <c r="P13" s="1070">
        <v>2022</v>
      </c>
    </row>
    <row r="14" spans="1:16" s="1066" customFormat="1" ht="30" customHeight="1">
      <c r="A14" s="1058">
        <v>2023</v>
      </c>
      <c r="B14" s="433">
        <v>231.87999999999997</v>
      </c>
      <c r="C14" s="435">
        <v>396.1</v>
      </c>
      <c r="D14" s="434">
        <v>228.14</v>
      </c>
      <c r="E14" s="435">
        <v>392</v>
      </c>
      <c r="F14" s="435">
        <v>171.82431840098187</v>
      </c>
      <c r="G14" s="435">
        <v>1.35</v>
      </c>
      <c r="H14" s="435">
        <v>1.7</v>
      </c>
      <c r="I14" s="435">
        <v>125.92592592592591</v>
      </c>
      <c r="J14" s="434">
        <v>0.89</v>
      </c>
      <c r="K14" s="434">
        <v>0.52</v>
      </c>
      <c r="L14" s="435">
        <v>58.426966292134829</v>
      </c>
      <c r="M14" s="434">
        <v>1.5</v>
      </c>
      <c r="N14" s="434">
        <v>1.93</v>
      </c>
      <c r="O14" s="435">
        <v>128.66666666666666</v>
      </c>
      <c r="P14" s="1070">
        <v>2023</v>
      </c>
    </row>
    <row r="15" spans="1:16" s="776" customFormat="1" ht="30" customHeight="1">
      <c r="A15" s="956">
        <v>2024</v>
      </c>
      <c r="B15" s="957">
        <v>234.2</v>
      </c>
      <c r="C15" s="957">
        <v>453.9</v>
      </c>
      <c r="D15" s="1183">
        <v>230.9</v>
      </c>
      <c r="E15" s="1184">
        <v>449.1</v>
      </c>
      <c r="F15" s="1184">
        <f>449100/2309</f>
        <v>194.49978345604157</v>
      </c>
      <c r="G15" s="1184">
        <v>1.08</v>
      </c>
      <c r="H15" s="1184">
        <v>1.4</v>
      </c>
      <c r="I15" s="1184">
        <f>1400/11</f>
        <v>127.27272727272727</v>
      </c>
      <c r="J15" s="1183">
        <v>0.85</v>
      </c>
      <c r="K15" s="1183">
        <v>0.55000000000000004</v>
      </c>
      <c r="L15" s="1184">
        <f>550/9</f>
        <v>61.111111111111114</v>
      </c>
      <c r="M15" s="1183">
        <v>1.4</v>
      </c>
      <c r="N15" s="1183">
        <v>2.85</v>
      </c>
      <c r="O15" s="1184">
        <f>2850/14</f>
        <v>203.57142857142858</v>
      </c>
      <c r="P15" s="1071">
        <v>2024</v>
      </c>
    </row>
    <row r="16" spans="1:16" s="463" customFormat="1" ht="14.1" customHeight="1">
      <c r="A16" s="300" t="s">
        <v>368</v>
      </c>
      <c r="B16" s="460"/>
      <c r="C16" s="460"/>
      <c r="D16" s="460"/>
      <c r="E16" s="461"/>
      <c r="F16" s="460"/>
      <c r="G16" s="460"/>
      <c r="H16" s="461"/>
      <c r="I16" s="460"/>
      <c r="J16" s="462"/>
      <c r="K16" s="461"/>
      <c r="L16" s="461"/>
      <c r="M16" s="460"/>
      <c r="N16" s="461"/>
      <c r="O16" s="460"/>
      <c r="P16" s="302" t="s">
        <v>380</v>
      </c>
    </row>
    <row r="17" spans="16:16" ht="30" customHeight="1">
      <c r="P17" s="454"/>
    </row>
  </sheetData>
  <mergeCells count="9">
    <mergeCell ref="K4:L4"/>
    <mergeCell ref="N4:O4"/>
    <mergeCell ref="H4:I4"/>
    <mergeCell ref="E4:F4"/>
    <mergeCell ref="B3:C3"/>
    <mergeCell ref="D3:F3"/>
    <mergeCell ref="G3:I3"/>
    <mergeCell ref="J3:L3"/>
    <mergeCell ref="M3:O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view="pageBreakPreview" zoomScaleNormal="100" zoomScaleSheetLayoutView="100" workbookViewId="0">
      <pane xSplit="1" ySplit="5" topLeftCell="B6" activePane="bottomRight" state="frozen"/>
      <selection activeCell="S26" sqref="S26"/>
      <selection pane="topRight" activeCell="S26" sqref="S26"/>
      <selection pane="bottomLeft" activeCell="S26" sqref="S26"/>
      <selection pane="bottomRight" activeCell="D19" sqref="D19"/>
    </sheetView>
  </sheetViews>
  <sheetFormatPr defaultRowHeight="12"/>
  <cols>
    <col min="1" max="1" width="14.375" style="495" customWidth="1"/>
    <col min="2" max="3" width="15.125" style="496" customWidth="1"/>
    <col min="4" max="4" width="15.125" style="497" customWidth="1"/>
    <col min="5" max="5" width="15.125" style="498" customWidth="1"/>
    <col min="6" max="6" width="15.125" style="496" customWidth="1"/>
    <col min="7" max="7" width="15.125" style="499" customWidth="1"/>
    <col min="8" max="9" width="15.125" style="496" customWidth="1"/>
    <col min="10" max="10" width="14.375" style="495" customWidth="1"/>
    <col min="11" max="16384" width="9" style="474"/>
  </cols>
  <sheetData>
    <row r="1" spans="1:11" s="1078" customFormat="1" ht="30" customHeight="1">
      <c r="A1" s="1075" t="s">
        <v>160</v>
      </c>
      <c r="B1" s="1076"/>
      <c r="C1" s="1076"/>
      <c r="D1" s="1075"/>
      <c r="E1" s="1077"/>
      <c r="F1" s="1076" t="s">
        <v>161</v>
      </c>
      <c r="G1" s="1076"/>
      <c r="H1" s="1076"/>
      <c r="I1" s="1076"/>
      <c r="J1" s="1075"/>
    </row>
    <row r="2" spans="1:11" ht="20.100000000000001" customHeight="1" thickBot="1">
      <c r="A2" s="392" t="s">
        <v>18</v>
      </c>
      <c r="B2" s="470"/>
      <c r="C2" s="470"/>
      <c r="D2" s="471"/>
      <c r="E2" s="472"/>
      <c r="F2" s="470"/>
      <c r="G2" s="473"/>
      <c r="H2" s="470"/>
      <c r="I2" s="470"/>
      <c r="J2" s="363" t="s">
        <v>238</v>
      </c>
    </row>
    <row r="3" spans="1:11" s="475" customFormat="1" ht="21" customHeight="1" thickTop="1">
      <c r="A3" s="1266" t="s">
        <v>115</v>
      </c>
      <c r="B3" s="1247" t="s">
        <v>108</v>
      </c>
      <c r="C3" s="1248"/>
      <c r="D3" s="1254" t="s">
        <v>337</v>
      </c>
      <c r="E3" s="1255"/>
      <c r="F3" s="847" t="s">
        <v>338</v>
      </c>
      <c r="G3" s="1247" t="s">
        <v>162</v>
      </c>
      <c r="H3" s="1248"/>
      <c r="I3" s="1248"/>
      <c r="J3" s="1271" t="s">
        <v>69</v>
      </c>
    </row>
    <row r="4" spans="1:11" s="475" customFormat="1" ht="30" customHeight="1">
      <c r="A4" s="1267"/>
      <c r="B4" s="850" t="s">
        <v>21</v>
      </c>
      <c r="C4" s="1269" t="s">
        <v>284</v>
      </c>
      <c r="D4" s="476" t="s">
        <v>22</v>
      </c>
      <c r="E4" s="1276" t="s">
        <v>78</v>
      </c>
      <c r="F4" s="1277"/>
      <c r="G4" s="477" t="s">
        <v>15</v>
      </c>
      <c r="H4" s="1274" t="s">
        <v>78</v>
      </c>
      <c r="I4" s="1275"/>
      <c r="J4" s="1272"/>
    </row>
    <row r="5" spans="1:11" s="475" customFormat="1" ht="30" customHeight="1">
      <c r="A5" s="1268"/>
      <c r="B5" s="801" t="s">
        <v>14</v>
      </c>
      <c r="C5" s="1270"/>
      <c r="D5" s="852" t="s">
        <v>14</v>
      </c>
      <c r="E5" s="801" t="s">
        <v>17</v>
      </c>
      <c r="F5" s="478" t="s">
        <v>100</v>
      </c>
      <c r="G5" s="801" t="s">
        <v>14</v>
      </c>
      <c r="H5" s="292" t="s">
        <v>17</v>
      </c>
      <c r="I5" s="478" t="s">
        <v>100</v>
      </c>
      <c r="J5" s="1273"/>
    </row>
    <row r="6" spans="1:11" ht="30" customHeight="1">
      <c r="A6" s="484">
        <v>2015</v>
      </c>
      <c r="B6" s="435">
        <f t="shared" ref="B6:B7" si="0">SUM(D6+G6)</f>
        <v>141.9</v>
      </c>
      <c r="C6" s="435">
        <v>2535</v>
      </c>
      <c r="D6" s="479">
        <v>83.5</v>
      </c>
      <c r="E6" s="480">
        <v>1260</v>
      </c>
      <c r="F6" s="435">
        <v>1508.3</v>
      </c>
      <c r="G6" s="481">
        <v>58.4</v>
      </c>
      <c r="H6" s="482">
        <v>1275</v>
      </c>
      <c r="I6" s="435">
        <v>2182.1</v>
      </c>
      <c r="J6" s="1080">
        <v>2015</v>
      </c>
    </row>
    <row r="7" spans="1:11" ht="30" customHeight="1">
      <c r="A7" s="484">
        <v>2016</v>
      </c>
      <c r="B7" s="435">
        <f t="shared" si="0"/>
        <v>141.5</v>
      </c>
      <c r="C7" s="435">
        <v>2351.1</v>
      </c>
      <c r="D7" s="479">
        <v>83.1</v>
      </c>
      <c r="E7" s="480">
        <v>1076.0999999999999</v>
      </c>
      <c r="F7" s="435">
        <v>1295</v>
      </c>
      <c r="G7" s="481">
        <v>58.4</v>
      </c>
      <c r="H7" s="482">
        <v>1275</v>
      </c>
      <c r="I7" s="435">
        <v>2182.1</v>
      </c>
      <c r="J7" s="1080">
        <v>2016</v>
      </c>
    </row>
    <row r="8" spans="1:11" ht="30" customHeight="1">
      <c r="A8" s="484">
        <v>2017</v>
      </c>
      <c r="B8" s="435">
        <v>141.19999999999999</v>
      </c>
      <c r="C8" s="435">
        <v>2399.4</v>
      </c>
      <c r="D8" s="479">
        <v>89.92</v>
      </c>
      <c r="E8" s="480">
        <v>1280.4000000000001</v>
      </c>
      <c r="F8" s="435">
        <v>1424</v>
      </c>
      <c r="G8" s="481">
        <v>51.25</v>
      </c>
      <c r="H8" s="482">
        <v>1119</v>
      </c>
      <c r="I8" s="435">
        <v>2183</v>
      </c>
      <c r="J8" s="1080">
        <v>2017</v>
      </c>
    </row>
    <row r="9" spans="1:11" ht="30" customHeight="1">
      <c r="A9" s="484">
        <v>2018</v>
      </c>
      <c r="B9" s="435">
        <v>67.599999999999994</v>
      </c>
      <c r="C9" s="435">
        <v>2166</v>
      </c>
      <c r="D9" s="479">
        <v>85</v>
      </c>
      <c r="E9" s="480">
        <v>1310</v>
      </c>
      <c r="F9" s="435">
        <v>1541</v>
      </c>
      <c r="G9" s="481">
        <v>50.1</v>
      </c>
      <c r="H9" s="482">
        <v>856</v>
      </c>
      <c r="I9" s="435">
        <v>1709</v>
      </c>
      <c r="J9" s="1080">
        <v>2018</v>
      </c>
    </row>
    <row r="10" spans="1:11" ht="30" customHeight="1">
      <c r="A10" s="484">
        <v>2019</v>
      </c>
      <c r="B10" s="435">
        <v>133</v>
      </c>
      <c r="C10" s="435">
        <v>2099</v>
      </c>
      <c r="D10" s="479">
        <v>84.9</v>
      </c>
      <c r="E10" s="480">
        <v>1301</v>
      </c>
      <c r="F10" s="435">
        <v>1532</v>
      </c>
      <c r="G10" s="481">
        <v>48.1</v>
      </c>
      <c r="H10" s="482">
        <v>798</v>
      </c>
      <c r="I10" s="435">
        <v>1659</v>
      </c>
      <c r="J10" s="1080">
        <v>2019</v>
      </c>
    </row>
    <row r="11" spans="1:11" ht="30" customHeight="1">
      <c r="A11" s="484">
        <v>2020</v>
      </c>
      <c r="B11" s="435">
        <f>D11+G11</f>
        <v>130.6</v>
      </c>
      <c r="C11" s="435">
        <f>E11+H11</f>
        <v>2163.1</v>
      </c>
      <c r="D11" s="479">
        <v>88.6</v>
      </c>
      <c r="E11" s="480">
        <v>1143.0999999999999</v>
      </c>
      <c r="F11" s="435">
        <f>E11/D11*100</f>
        <v>1290.1805869074492</v>
      </c>
      <c r="G11" s="481">
        <v>42</v>
      </c>
      <c r="H11" s="482">
        <v>1020</v>
      </c>
      <c r="I11" s="435">
        <f>H11/G11*100</f>
        <v>2428.5714285714284</v>
      </c>
      <c r="J11" s="1080">
        <v>2020</v>
      </c>
    </row>
    <row r="12" spans="1:11" s="777" customFormat="1" ht="30" customHeight="1">
      <c r="A12" s="484">
        <v>2021</v>
      </c>
      <c r="B12" s="435">
        <v>130.6</v>
      </c>
      <c r="C12" s="435">
        <v>2163.6</v>
      </c>
      <c r="D12" s="479">
        <v>88.6</v>
      </c>
      <c r="E12" s="480">
        <v>1160.5999999999999</v>
      </c>
      <c r="F12" s="435">
        <v>1310</v>
      </c>
      <c r="G12" s="481">
        <v>42</v>
      </c>
      <c r="H12" s="482">
        <v>1003</v>
      </c>
      <c r="I12" s="435">
        <v>2390</v>
      </c>
      <c r="J12" s="483">
        <v>2021</v>
      </c>
      <c r="K12" s="1081"/>
    </row>
    <row r="13" spans="1:11" s="777" customFormat="1" ht="30" customHeight="1">
      <c r="A13" s="484">
        <v>2022</v>
      </c>
      <c r="B13" s="435">
        <v>125.85</v>
      </c>
      <c r="C13" s="435">
        <v>1961</v>
      </c>
      <c r="D13" s="479">
        <v>87.33</v>
      </c>
      <c r="E13" s="480">
        <v>1149</v>
      </c>
      <c r="F13" s="435">
        <v>1316.1</v>
      </c>
      <c r="G13" s="481">
        <v>38.520000000000003</v>
      </c>
      <c r="H13" s="482">
        <v>812</v>
      </c>
      <c r="I13" s="435">
        <v>2109</v>
      </c>
      <c r="J13" s="483">
        <v>2022</v>
      </c>
      <c r="K13" s="1081"/>
    </row>
    <row r="14" spans="1:11" s="777" customFormat="1" ht="30" customHeight="1">
      <c r="A14" s="1079">
        <v>2023</v>
      </c>
      <c r="B14" s="435">
        <v>120.68</v>
      </c>
      <c r="C14" s="435">
        <v>1971</v>
      </c>
      <c r="D14" s="479">
        <v>82.34</v>
      </c>
      <c r="E14" s="480">
        <v>1121</v>
      </c>
      <c r="F14" s="435">
        <v>1361.4282244352682</v>
      </c>
      <c r="G14" s="481">
        <v>38.340000000000003</v>
      </c>
      <c r="H14" s="482">
        <v>850</v>
      </c>
      <c r="I14" s="435">
        <v>2217.0057381324982</v>
      </c>
      <c r="J14" s="1080">
        <v>2023</v>
      </c>
    </row>
    <row r="15" spans="1:11" s="777" customFormat="1" ht="30" customHeight="1">
      <c r="A15" s="959">
        <v>2024</v>
      </c>
      <c r="B15" s="957">
        <v>113</v>
      </c>
      <c r="C15" s="957">
        <v>2101</v>
      </c>
      <c r="D15" s="1185">
        <v>78.75</v>
      </c>
      <c r="E15" s="960">
        <v>1173.9000000000001</v>
      </c>
      <c r="F15" s="1184">
        <f>1173900/788</f>
        <v>1489.7208121827412</v>
      </c>
      <c r="G15" s="961">
        <v>34.25</v>
      </c>
      <c r="H15" s="962">
        <v>927.1</v>
      </c>
      <c r="I15" s="1184">
        <f>927100/343</f>
        <v>2702.9154518950436</v>
      </c>
      <c r="J15" s="963">
        <v>2024</v>
      </c>
      <c r="K15" s="1081"/>
    </row>
    <row r="16" spans="1:11" s="489" customFormat="1" ht="14.1" customHeight="1">
      <c r="A16" s="300" t="s">
        <v>368</v>
      </c>
      <c r="B16" s="300"/>
      <c r="C16" s="485"/>
      <c r="D16" s="486"/>
      <c r="E16" s="487"/>
      <c r="F16" s="485"/>
      <c r="G16" s="488"/>
      <c r="H16" s="485"/>
      <c r="I16" s="485"/>
      <c r="J16" s="302" t="s">
        <v>380</v>
      </c>
    </row>
    <row r="17" spans="1:10" s="489" customFormat="1" ht="16.5" customHeight="1">
      <c r="A17" s="490"/>
      <c r="B17" s="491"/>
      <c r="C17" s="491"/>
      <c r="D17" s="492"/>
      <c r="E17" s="493"/>
      <c r="F17" s="491"/>
      <c r="G17" s="494"/>
      <c r="H17" s="491"/>
      <c r="I17" s="491"/>
      <c r="J17" s="490"/>
    </row>
    <row r="18" spans="1:10" ht="16.5" customHeight="1"/>
    <row r="19" spans="1:10" s="500" customFormat="1" ht="80.099999999999994" customHeight="1">
      <c r="A19" s="495"/>
      <c r="B19" s="496"/>
      <c r="C19" s="496"/>
      <c r="D19" s="497"/>
      <c r="E19" s="498"/>
      <c r="F19" s="496"/>
      <c r="G19" s="499"/>
      <c r="H19" s="496"/>
      <c r="I19" s="496"/>
      <c r="J19" s="495"/>
    </row>
    <row r="20" spans="1:10" ht="15.75" customHeight="1"/>
    <row r="21" spans="1:10" ht="15.75" customHeight="1"/>
  </sheetData>
  <mergeCells count="8">
    <mergeCell ref="A3:A5"/>
    <mergeCell ref="B3:C3"/>
    <mergeCell ref="D3:E3"/>
    <mergeCell ref="C4:C5"/>
    <mergeCell ref="J3:J5"/>
    <mergeCell ref="G3:I3"/>
    <mergeCell ref="H4:I4"/>
    <mergeCell ref="E4:F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7" orientation="portrait" r:id="rId1"/>
  <headerFooter alignWithMargins="0"/>
  <colBreaks count="1" manualBreakCount="1">
    <brk id="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9"/>
  <sheetViews>
    <sheetView view="pageBreakPreview" zoomScaleNormal="120" zoomScaleSheetLayoutView="100" workbookViewId="0">
      <selection activeCell="N21" sqref="N21"/>
    </sheetView>
  </sheetViews>
  <sheetFormatPr defaultRowHeight="17.25"/>
  <cols>
    <col min="1" max="1" width="5.625" style="554" customWidth="1"/>
    <col min="2" max="2" width="5.375" style="555" customWidth="1"/>
    <col min="3" max="3" width="8.25" style="556" customWidth="1"/>
    <col min="4" max="4" width="4.25" style="555" customWidth="1"/>
    <col min="5" max="5" width="7.375" style="556" customWidth="1"/>
    <col min="6" max="6" width="5.75" style="557" customWidth="1"/>
    <col min="7" max="7" width="4.5" style="555" customWidth="1"/>
    <col min="8" max="8" width="8.75" style="556" customWidth="1"/>
    <col min="9" max="9" width="5.125" style="557" customWidth="1"/>
    <col min="10" max="10" width="4.5" style="555" customWidth="1"/>
    <col min="11" max="11" width="8" style="556" customWidth="1"/>
    <col min="12" max="12" width="5.625" style="558" customWidth="1"/>
    <col min="13" max="19" width="6.5" style="516" customWidth="1"/>
    <col min="20" max="20" width="7.75" style="516" customWidth="1"/>
    <col min="21" max="24" width="6.5" style="516" customWidth="1"/>
    <col min="25" max="16384" width="9" style="516"/>
  </cols>
  <sheetData>
    <row r="1" spans="1:25" s="506" customFormat="1" ht="20.100000000000001" customHeight="1">
      <c r="A1" s="501" t="s">
        <v>353</v>
      </c>
      <c r="B1" s="502"/>
      <c r="C1" s="502"/>
      <c r="D1" s="501"/>
      <c r="E1" s="502"/>
      <c r="F1" s="503"/>
      <c r="G1" s="501"/>
      <c r="H1" s="502"/>
      <c r="I1" s="503"/>
      <c r="J1" s="504"/>
      <c r="K1" s="502"/>
      <c r="L1" s="505"/>
      <c r="M1" s="1279" t="s">
        <v>351</v>
      </c>
      <c r="N1" s="1279"/>
      <c r="O1" s="1279"/>
      <c r="P1" s="1279"/>
      <c r="Q1" s="1279"/>
      <c r="R1" s="1279"/>
      <c r="S1" s="1279"/>
      <c r="T1" s="1279"/>
      <c r="U1" s="1279"/>
      <c r="V1" s="1279"/>
      <c r="W1" s="1279"/>
      <c r="X1" s="1279"/>
      <c r="Y1" s="1279"/>
    </row>
    <row r="2" spans="1:25" s="506" customFormat="1" ht="20.100000000000001" customHeight="1">
      <c r="A2" s="501"/>
      <c r="B2" s="501"/>
      <c r="C2" s="504"/>
      <c r="D2" s="501"/>
      <c r="E2" s="502"/>
      <c r="F2" s="503"/>
      <c r="G2" s="501"/>
      <c r="H2" s="502"/>
      <c r="I2" s="503"/>
      <c r="J2" s="502"/>
      <c r="K2" s="501"/>
      <c r="L2" s="507"/>
      <c r="M2" s="501"/>
      <c r="N2" s="467"/>
      <c r="O2" s="508"/>
      <c r="P2" s="508"/>
      <c r="Q2" s="508"/>
      <c r="R2" s="508"/>
      <c r="S2" s="508"/>
      <c r="T2" s="509"/>
      <c r="U2" s="509"/>
      <c r="V2" s="509"/>
    </row>
    <row r="3" spans="1:25" ht="20.100000000000001" customHeight="1" thickBot="1">
      <c r="A3" s="510" t="s">
        <v>236</v>
      </c>
      <c r="B3" s="511"/>
      <c r="C3" s="512"/>
      <c r="D3" s="511"/>
      <c r="E3" s="511"/>
      <c r="F3" s="513"/>
      <c r="G3" s="511"/>
      <c r="H3" s="512"/>
      <c r="I3" s="513"/>
      <c r="J3" s="511"/>
      <c r="K3" s="512"/>
      <c r="L3" s="514"/>
      <c r="M3" s="510"/>
      <c r="N3" s="472"/>
      <c r="O3" s="470"/>
      <c r="P3" s="470"/>
      <c r="Q3" s="473"/>
      <c r="R3" s="470"/>
      <c r="S3" s="515"/>
      <c r="T3" s="470"/>
      <c r="U3" s="470"/>
      <c r="V3" s="514"/>
      <c r="Y3" s="514" t="s">
        <v>23</v>
      </c>
    </row>
    <row r="4" spans="1:25" ht="20.100000000000001" customHeight="1" thickTop="1">
      <c r="A4" s="1290" t="s">
        <v>340</v>
      </c>
      <c r="B4" s="1280" t="s">
        <v>486</v>
      </c>
      <c r="C4" s="1281"/>
      <c r="D4" s="1281"/>
      <c r="E4" s="1281"/>
      <c r="F4" s="1281"/>
      <c r="G4" s="1281"/>
      <c r="H4" s="1281"/>
      <c r="I4" s="1281"/>
      <c r="J4" s="1281"/>
      <c r="K4" s="1281"/>
      <c r="L4" s="1282"/>
      <c r="M4" s="1280" t="s">
        <v>487</v>
      </c>
      <c r="N4" s="1281"/>
      <c r="O4" s="1281"/>
      <c r="P4" s="1281"/>
      <c r="Q4" s="1281"/>
      <c r="R4" s="1281"/>
      <c r="S4" s="1281"/>
      <c r="T4" s="1281"/>
      <c r="U4" s="1281"/>
      <c r="V4" s="1281"/>
      <c r="W4" s="1281"/>
      <c r="X4" s="1282"/>
      <c r="Y4" s="1292" t="s">
        <v>25</v>
      </c>
    </row>
    <row r="5" spans="1:25" ht="20.100000000000001" customHeight="1">
      <c r="A5" s="1291"/>
      <c r="B5" s="1283" t="s">
        <v>386</v>
      </c>
      <c r="C5" s="1285"/>
      <c r="D5" s="517" t="s">
        <v>350</v>
      </c>
      <c r="E5" s="518"/>
      <c r="F5" s="519"/>
      <c r="G5" s="520" t="s">
        <v>488</v>
      </c>
      <c r="H5" s="518"/>
      <c r="I5" s="519"/>
      <c r="J5" s="1283" t="s">
        <v>349</v>
      </c>
      <c r="K5" s="1284"/>
      <c r="L5" s="1285"/>
      <c r="M5" s="521" t="s">
        <v>347</v>
      </c>
      <c r="N5" s="522"/>
      <c r="O5" s="519"/>
      <c r="P5" s="520" t="s">
        <v>346</v>
      </c>
      <c r="Q5" s="518"/>
      <c r="R5" s="519"/>
      <c r="S5" s="520" t="s">
        <v>345</v>
      </c>
      <c r="T5" s="518"/>
      <c r="U5" s="519"/>
      <c r="V5" s="520" t="s">
        <v>109</v>
      </c>
      <c r="W5" s="518"/>
      <c r="X5" s="519"/>
      <c r="Y5" s="1293"/>
    </row>
    <row r="6" spans="1:25" ht="20.100000000000001" customHeight="1">
      <c r="A6" s="1288" t="s">
        <v>0</v>
      </c>
      <c r="B6" s="523" t="s">
        <v>26</v>
      </c>
      <c r="C6" s="524" t="s">
        <v>20</v>
      </c>
      <c r="D6" s="525" t="s">
        <v>26</v>
      </c>
      <c r="E6" s="1286" t="s">
        <v>20</v>
      </c>
      <c r="F6" s="1287"/>
      <c r="G6" s="525" t="s">
        <v>26</v>
      </c>
      <c r="H6" s="1286" t="s">
        <v>20</v>
      </c>
      <c r="I6" s="1287"/>
      <c r="J6" s="525" t="s">
        <v>26</v>
      </c>
      <c r="K6" s="1286" t="s">
        <v>20</v>
      </c>
      <c r="L6" s="1287"/>
      <c r="M6" s="526" t="s">
        <v>26</v>
      </c>
      <c r="N6" s="1286" t="s">
        <v>20</v>
      </c>
      <c r="O6" s="1287"/>
      <c r="P6" s="525" t="s">
        <v>26</v>
      </c>
      <c r="Q6" s="1286" t="s">
        <v>20</v>
      </c>
      <c r="R6" s="1287"/>
      <c r="S6" s="525" t="s">
        <v>26</v>
      </c>
      <c r="T6" s="1286" t="s">
        <v>20</v>
      </c>
      <c r="U6" s="1287"/>
      <c r="V6" s="525" t="s">
        <v>26</v>
      </c>
      <c r="W6" s="1286" t="s">
        <v>20</v>
      </c>
      <c r="X6" s="1287"/>
      <c r="Y6" s="1294" t="s">
        <v>0</v>
      </c>
    </row>
    <row r="7" spans="1:25" s="530" customFormat="1" ht="20.100000000000001" customHeight="1">
      <c r="A7" s="1289"/>
      <c r="B7" s="802" t="s">
        <v>14</v>
      </c>
      <c r="C7" s="527" t="s">
        <v>17</v>
      </c>
      <c r="D7" s="803" t="s">
        <v>14</v>
      </c>
      <c r="E7" s="804" t="s">
        <v>17</v>
      </c>
      <c r="F7" s="528" t="s">
        <v>100</v>
      </c>
      <c r="G7" s="803" t="s">
        <v>14</v>
      </c>
      <c r="H7" s="804" t="s">
        <v>17</v>
      </c>
      <c r="I7" s="528" t="s">
        <v>100</v>
      </c>
      <c r="J7" s="803" t="s">
        <v>14</v>
      </c>
      <c r="K7" s="805" t="s">
        <v>17</v>
      </c>
      <c r="L7" s="528" t="s">
        <v>100</v>
      </c>
      <c r="M7" s="806" t="s">
        <v>14</v>
      </c>
      <c r="N7" s="529" t="s">
        <v>17</v>
      </c>
      <c r="O7" s="528" t="s">
        <v>100</v>
      </c>
      <c r="P7" s="803" t="s">
        <v>14</v>
      </c>
      <c r="Q7" s="804" t="s">
        <v>17</v>
      </c>
      <c r="R7" s="528" t="s">
        <v>100</v>
      </c>
      <c r="S7" s="803" t="s">
        <v>14</v>
      </c>
      <c r="T7" s="804" t="s">
        <v>17</v>
      </c>
      <c r="U7" s="528" t="s">
        <v>100</v>
      </c>
      <c r="V7" s="803" t="s">
        <v>14</v>
      </c>
      <c r="W7" s="804" t="s">
        <v>17</v>
      </c>
      <c r="X7" s="528" t="s">
        <v>100</v>
      </c>
      <c r="Y7" s="1295"/>
    </row>
    <row r="8" spans="1:25" s="547" customFormat="1" ht="19.350000000000001" customHeight="1">
      <c r="A8" s="546">
        <v>2015</v>
      </c>
      <c r="B8" s="531">
        <f t="shared" ref="B8:B9" si="0">SUM(D8+G8+J8+M8+P8+S8+V8)</f>
        <v>204.10000000000002</v>
      </c>
      <c r="C8" s="532">
        <f t="shared" ref="C8:C9" si="1">SUM(E8+H8+K8+N8+Q8+T8+W8)</f>
        <v>10719.8</v>
      </c>
      <c r="D8" s="543">
        <v>0</v>
      </c>
      <c r="E8" s="543">
        <v>0</v>
      </c>
      <c r="F8" s="544">
        <v>0</v>
      </c>
      <c r="G8" s="533">
        <v>0.5</v>
      </c>
      <c r="H8" s="536">
        <v>10.1</v>
      </c>
      <c r="I8" s="535">
        <v>2010</v>
      </c>
      <c r="J8" s="533">
        <v>26</v>
      </c>
      <c r="K8" s="533">
        <v>741.8</v>
      </c>
      <c r="L8" s="537">
        <v>2853.1</v>
      </c>
      <c r="M8" s="538">
        <v>40.5</v>
      </c>
      <c r="N8" s="539">
        <v>2897</v>
      </c>
      <c r="O8" s="540">
        <v>7153.1</v>
      </c>
      <c r="P8" s="541">
        <v>2.2999999999999998</v>
      </c>
      <c r="Q8" s="534">
        <v>86.6</v>
      </c>
      <c r="R8" s="540">
        <v>3764.3</v>
      </c>
      <c r="S8" s="532">
        <v>112.5</v>
      </c>
      <c r="T8" s="534">
        <v>6000</v>
      </c>
      <c r="U8" s="540">
        <v>5333.3</v>
      </c>
      <c r="V8" s="532">
        <v>22.3</v>
      </c>
      <c r="W8" s="542">
        <v>984.3</v>
      </c>
      <c r="X8" s="537">
        <v>4414</v>
      </c>
      <c r="Y8" s="545">
        <v>2015</v>
      </c>
    </row>
    <row r="9" spans="1:25" s="547" customFormat="1" ht="19.350000000000001" customHeight="1">
      <c r="A9" s="546">
        <v>2016</v>
      </c>
      <c r="B9" s="531">
        <f t="shared" si="0"/>
        <v>202.5</v>
      </c>
      <c r="C9" s="532">
        <f t="shared" si="1"/>
        <v>10625.6</v>
      </c>
      <c r="D9" s="543">
        <v>0</v>
      </c>
      <c r="E9" s="543">
        <v>0</v>
      </c>
      <c r="F9" s="544">
        <v>0</v>
      </c>
      <c r="G9" s="533">
        <v>0.5</v>
      </c>
      <c r="H9" s="536">
        <v>11</v>
      </c>
      <c r="I9" s="535">
        <v>2200</v>
      </c>
      <c r="J9" s="533">
        <v>25.9</v>
      </c>
      <c r="K9" s="533">
        <v>721.9</v>
      </c>
      <c r="L9" s="537">
        <v>2774</v>
      </c>
      <c r="M9" s="538">
        <v>40</v>
      </c>
      <c r="N9" s="539">
        <v>2871.8</v>
      </c>
      <c r="O9" s="540">
        <v>7197</v>
      </c>
      <c r="P9" s="541">
        <v>2.2999999999999998</v>
      </c>
      <c r="Q9" s="534">
        <v>86.8</v>
      </c>
      <c r="R9" s="540">
        <v>3734</v>
      </c>
      <c r="S9" s="532">
        <v>111.5</v>
      </c>
      <c r="T9" s="534">
        <v>5948.6</v>
      </c>
      <c r="U9" s="540">
        <v>5195</v>
      </c>
      <c r="V9" s="532">
        <v>22.3</v>
      </c>
      <c r="W9" s="542">
        <v>985.5</v>
      </c>
      <c r="X9" s="537">
        <v>4633</v>
      </c>
      <c r="Y9" s="545">
        <v>2016</v>
      </c>
    </row>
    <row r="10" spans="1:25" s="547" customFormat="1" ht="19.350000000000001" customHeight="1">
      <c r="A10" s="546">
        <v>2017</v>
      </c>
      <c r="B10" s="531">
        <v>204.76000000000002</v>
      </c>
      <c r="C10" s="532">
        <v>10730</v>
      </c>
      <c r="D10" s="543">
        <v>0</v>
      </c>
      <c r="E10" s="543">
        <v>0</v>
      </c>
      <c r="F10" s="544">
        <v>0</v>
      </c>
      <c r="G10" s="533">
        <v>0.4</v>
      </c>
      <c r="H10" s="536">
        <v>9</v>
      </c>
      <c r="I10" s="535">
        <v>2250</v>
      </c>
      <c r="J10" s="533">
        <v>26</v>
      </c>
      <c r="K10" s="533">
        <v>725</v>
      </c>
      <c r="L10" s="537">
        <v>2788.4615384615381</v>
      </c>
      <c r="M10" s="538">
        <v>41</v>
      </c>
      <c r="N10" s="539">
        <v>2925</v>
      </c>
      <c r="O10" s="540">
        <v>7134.1463414634145</v>
      </c>
      <c r="P10" s="541">
        <v>3.36</v>
      </c>
      <c r="Q10" s="534">
        <v>120.5</v>
      </c>
      <c r="R10" s="540">
        <v>3586.3095238095239</v>
      </c>
      <c r="S10" s="532">
        <v>111.2</v>
      </c>
      <c r="T10" s="534">
        <v>5960</v>
      </c>
      <c r="U10" s="540">
        <v>5359.7122302158268</v>
      </c>
      <c r="V10" s="532">
        <v>22.8</v>
      </c>
      <c r="W10" s="542">
        <v>990.5</v>
      </c>
      <c r="X10" s="537">
        <v>4344.2982456140353</v>
      </c>
      <c r="Y10" s="545">
        <v>2017</v>
      </c>
    </row>
    <row r="11" spans="1:25" s="547" customFormat="1" ht="19.350000000000001" customHeight="1">
      <c r="A11" s="546">
        <v>2018</v>
      </c>
      <c r="B11" s="531">
        <v>169.8</v>
      </c>
      <c r="C11" s="532">
        <v>8990.2000000000007</v>
      </c>
      <c r="D11" s="543">
        <v>0</v>
      </c>
      <c r="E11" s="543">
        <v>0</v>
      </c>
      <c r="F11" s="544">
        <v>0</v>
      </c>
      <c r="G11" s="533">
        <v>0.4</v>
      </c>
      <c r="H11" s="536">
        <v>8.6999999999999993</v>
      </c>
      <c r="I11" s="535">
        <v>2175</v>
      </c>
      <c r="J11" s="533">
        <v>13.8</v>
      </c>
      <c r="K11" s="533">
        <v>412.5</v>
      </c>
      <c r="L11" s="537">
        <v>2800</v>
      </c>
      <c r="M11" s="538">
        <v>41</v>
      </c>
      <c r="N11" s="539">
        <v>2899</v>
      </c>
      <c r="O11" s="540">
        <v>7070</v>
      </c>
      <c r="P11" s="541">
        <v>2.4</v>
      </c>
      <c r="Q11" s="534">
        <v>75</v>
      </c>
      <c r="R11" s="540">
        <v>3125</v>
      </c>
      <c r="S11" s="532">
        <v>91.88</v>
      </c>
      <c r="T11" s="534">
        <v>4750</v>
      </c>
      <c r="U11" s="540">
        <v>5170</v>
      </c>
      <c r="V11" s="532">
        <v>20.27</v>
      </c>
      <c r="W11" s="542">
        <v>845</v>
      </c>
      <c r="X11" s="537">
        <v>4169</v>
      </c>
      <c r="Y11" s="545">
        <v>2018</v>
      </c>
    </row>
    <row r="12" spans="1:25" s="547" customFormat="1" ht="19.350000000000001" customHeight="1">
      <c r="A12" s="546">
        <v>2019</v>
      </c>
      <c r="B12" s="531">
        <v>295.7</v>
      </c>
      <c r="C12" s="532">
        <v>19439.599999999999</v>
      </c>
      <c r="D12" s="543">
        <v>0</v>
      </c>
      <c r="E12" s="543">
        <v>0</v>
      </c>
      <c r="F12" s="544">
        <v>0</v>
      </c>
      <c r="G12" s="533">
        <v>0.35</v>
      </c>
      <c r="H12" s="536">
        <v>8.1</v>
      </c>
      <c r="I12" s="535">
        <v>2314</v>
      </c>
      <c r="J12" s="533">
        <v>10.5</v>
      </c>
      <c r="K12" s="533">
        <v>304.5</v>
      </c>
      <c r="L12" s="537">
        <v>2900</v>
      </c>
      <c r="M12" s="538">
        <v>74</v>
      </c>
      <c r="N12" s="539">
        <v>5291</v>
      </c>
      <c r="O12" s="540">
        <v>7150</v>
      </c>
      <c r="P12" s="541">
        <v>1.9</v>
      </c>
      <c r="Q12" s="534">
        <v>37</v>
      </c>
      <c r="R12" s="540">
        <v>1947</v>
      </c>
      <c r="S12" s="532">
        <v>157</v>
      </c>
      <c r="T12" s="534">
        <v>11147</v>
      </c>
      <c r="U12" s="540">
        <v>7100</v>
      </c>
      <c r="V12" s="532">
        <v>52</v>
      </c>
      <c r="W12" s="542">
        <v>2652</v>
      </c>
      <c r="X12" s="537">
        <v>5100</v>
      </c>
      <c r="Y12" s="545">
        <v>2019</v>
      </c>
    </row>
    <row r="13" spans="1:25" s="547" customFormat="1" ht="19.350000000000001" customHeight="1">
      <c r="A13" s="546">
        <v>2020</v>
      </c>
      <c r="B13" s="531">
        <v>229.8</v>
      </c>
      <c r="C13" s="532">
        <f>H13+K13+N13+Q13+T13+W13</f>
        <v>10929.599999999999</v>
      </c>
      <c r="D13" s="543">
        <v>0</v>
      </c>
      <c r="E13" s="543">
        <v>0</v>
      </c>
      <c r="F13" s="544">
        <v>0</v>
      </c>
      <c r="G13" s="533">
        <v>0.26</v>
      </c>
      <c r="H13" s="536">
        <v>6.1</v>
      </c>
      <c r="I13" s="535">
        <v>2346</v>
      </c>
      <c r="J13" s="533">
        <v>9.5</v>
      </c>
      <c r="K13" s="533">
        <v>250.7</v>
      </c>
      <c r="L13" s="537">
        <v>2639</v>
      </c>
      <c r="M13" s="538">
        <v>70.400000000000006</v>
      </c>
      <c r="N13" s="539">
        <v>4124</v>
      </c>
      <c r="O13" s="540">
        <v>5858</v>
      </c>
      <c r="P13" s="541">
        <v>1.7</v>
      </c>
      <c r="Q13" s="534">
        <v>33.200000000000003</v>
      </c>
      <c r="R13" s="540">
        <f>Q13/P13*100</f>
        <v>1952.9411764705883</v>
      </c>
      <c r="S13" s="532">
        <v>96.6</v>
      </c>
      <c r="T13" s="534">
        <v>3905.3</v>
      </c>
      <c r="U13" s="540">
        <v>4043</v>
      </c>
      <c r="V13" s="532">
        <v>51.3</v>
      </c>
      <c r="W13" s="542">
        <v>2610.3000000000002</v>
      </c>
      <c r="X13" s="537">
        <f>W13/V13*100</f>
        <v>5088.3040935672516</v>
      </c>
      <c r="Y13" s="545">
        <v>2020</v>
      </c>
    </row>
    <row r="14" spans="1:25" s="547" customFormat="1" ht="19.350000000000001" customHeight="1">
      <c r="A14" s="546">
        <v>2021</v>
      </c>
      <c r="B14" s="531">
        <v>236.56</v>
      </c>
      <c r="C14" s="532">
        <v>12653.900000000001</v>
      </c>
      <c r="D14" s="543">
        <v>0</v>
      </c>
      <c r="E14" s="543">
        <v>0</v>
      </c>
      <c r="F14" s="544">
        <v>0</v>
      </c>
      <c r="G14" s="533">
        <v>0.26</v>
      </c>
      <c r="H14" s="536">
        <v>6.4</v>
      </c>
      <c r="I14" s="535">
        <v>2150</v>
      </c>
      <c r="J14" s="533">
        <v>9.6999999999999993</v>
      </c>
      <c r="K14" s="533">
        <v>286.3</v>
      </c>
      <c r="L14" s="537">
        <v>2950</v>
      </c>
      <c r="M14" s="538">
        <v>76.099999999999994</v>
      </c>
      <c r="N14" s="539">
        <v>4124</v>
      </c>
      <c r="O14" s="540">
        <v>5780.2</v>
      </c>
      <c r="P14" s="541">
        <v>1.5</v>
      </c>
      <c r="Q14" s="534">
        <v>31.5</v>
      </c>
      <c r="R14" s="540">
        <v>2105</v>
      </c>
      <c r="S14" s="532">
        <v>97.5</v>
      </c>
      <c r="T14" s="534">
        <v>5538</v>
      </c>
      <c r="U14" s="540">
        <v>5680</v>
      </c>
      <c r="V14" s="532">
        <v>51.5</v>
      </c>
      <c r="W14" s="542">
        <v>2667.7</v>
      </c>
      <c r="X14" s="537">
        <v>5180</v>
      </c>
      <c r="Y14" s="545">
        <v>2021</v>
      </c>
    </row>
    <row r="15" spans="1:25" s="547" customFormat="1" ht="19.350000000000001" customHeight="1">
      <c r="A15" s="546">
        <v>2022</v>
      </c>
      <c r="B15" s="531">
        <v>217.22</v>
      </c>
      <c r="C15" s="532">
        <v>12789.08</v>
      </c>
      <c r="D15" s="543">
        <v>0</v>
      </c>
      <c r="E15" s="543">
        <v>0</v>
      </c>
      <c r="F15" s="544">
        <v>0</v>
      </c>
      <c r="G15" s="533">
        <v>0.34</v>
      </c>
      <c r="H15" s="536">
        <v>7.48</v>
      </c>
      <c r="I15" s="535">
        <v>2200</v>
      </c>
      <c r="J15" s="533">
        <v>8.3000000000000007</v>
      </c>
      <c r="K15" s="533">
        <v>224.1</v>
      </c>
      <c r="L15" s="537">
        <v>2700</v>
      </c>
      <c r="M15" s="538">
        <v>79.28</v>
      </c>
      <c r="N15" s="539">
        <v>5749</v>
      </c>
      <c r="O15" s="540">
        <v>7250.6</v>
      </c>
      <c r="P15" s="541">
        <v>2.1</v>
      </c>
      <c r="Q15" s="534">
        <v>73.900000000000006</v>
      </c>
      <c r="R15" s="540">
        <v>3602.6</v>
      </c>
      <c r="S15" s="532">
        <v>107.2</v>
      </c>
      <c r="T15" s="534">
        <v>5834.6</v>
      </c>
      <c r="U15" s="540">
        <v>5441.2</v>
      </c>
      <c r="V15" s="532">
        <v>20</v>
      </c>
      <c r="W15" s="542">
        <v>900</v>
      </c>
      <c r="X15" s="537">
        <v>4500</v>
      </c>
      <c r="Y15" s="545">
        <v>2022</v>
      </c>
    </row>
    <row r="16" spans="1:25" s="547" customFormat="1" ht="19.350000000000001" customHeight="1">
      <c r="A16" s="546">
        <v>2023</v>
      </c>
      <c r="B16" s="1085">
        <v>198.60999999999999</v>
      </c>
      <c r="C16" s="532">
        <v>11466.4</v>
      </c>
      <c r="D16" s="543">
        <v>0</v>
      </c>
      <c r="E16" s="543">
        <v>0</v>
      </c>
      <c r="F16" s="544">
        <v>0</v>
      </c>
      <c r="G16" s="533">
        <v>0.55000000000000004</v>
      </c>
      <c r="H16" s="536">
        <v>12.4</v>
      </c>
      <c r="I16" s="535">
        <v>2254.5454545454545</v>
      </c>
      <c r="J16" s="533">
        <v>8.76</v>
      </c>
      <c r="K16" s="533">
        <v>250</v>
      </c>
      <c r="L16" s="537">
        <v>2853.8812785388127</v>
      </c>
      <c r="M16" s="532">
        <v>78.87</v>
      </c>
      <c r="N16" s="539">
        <v>5625</v>
      </c>
      <c r="O16" s="540">
        <v>7131.9893495625711</v>
      </c>
      <c r="P16" s="541">
        <v>1.96</v>
      </c>
      <c r="Q16" s="534">
        <v>65</v>
      </c>
      <c r="R16" s="540">
        <v>3316.3265306122448</v>
      </c>
      <c r="S16" s="532">
        <v>88.52</v>
      </c>
      <c r="T16" s="534">
        <v>4623</v>
      </c>
      <c r="U16" s="540">
        <v>5222.5485765928606</v>
      </c>
      <c r="V16" s="532">
        <v>19.95</v>
      </c>
      <c r="W16" s="542">
        <v>891</v>
      </c>
      <c r="X16" s="540">
        <v>4466.1654135338349</v>
      </c>
      <c r="Y16" s="593">
        <v>2023</v>
      </c>
    </row>
    <row r="17" spans="1:25" s="778" customFormat="1" ht="19.350000000000001" customHeight="1">
      <c r="A17" s="1084">
        <v>2024</v>
      </c>
      <c r="B17" s="1086">
        <v>194.1</v>
      </c>
      <c r="C17" s="1082">
        <v>8080.7</v>
      </c>
      <c r="D17" s="1186">
        <v>0</v>
      </c>
      <c r="E17" s="1187">
        <v>0</v>
      </c>
      <c r="F17" s="1188">
        <v>0</v>
      </c>
      <c r="G17" s="1189">
        <v>0.7</v>
      </c>
      <c r="H17" s="1190">
        <v>16.600000000000001</v>
      </c>
      <c r="I17" s="1191">
        <f>16600/7</f>
        <v>2371.4285714285716</v>
      </c>
      <c r="J17" s="1189">
        <v>8.5399999999999991</v>
      </c>
      <c r="K17" s="1189">
        <v>246.2</v>
      </c>
      <c r="L17" s="1192">
        <f>246200/85.4</f>
        <v>2882.903981264637</v>
      </c>
      <c r="M17" s="1193">
        <v>81.319999999999993</v>
      </c>
      <c r="N17" s="1194">
        <v>3969.8</v>
      </c>
      <c r="O17" s="1195">
        <f>3969800/813</f>
        <v>4882.9028290282904</v>
      </c>
      <c r="P17" s="1196">
        <v>1.92</v>
      </c>
      <c r="Q17" s="1197">
        <v>61</v>
      </c>
      <c r="R17" s="1195">
        <f>61000/19</f>
        <v>3210.5263157894738</v>
      </c>
      <c r="S17" s="1198">
        <v>81.06</v>
      </c>
      <c r="T17" s="1197">
        <v>2856.2</v>
      </c>
      <c r="U17" s="1195">
        <f>2856200/811</f>
        <v>3521.8249075215781</v>
      </c>
      <c r="V17" s="1198">
        <v>20.55</v>
      </c>
      <c r="W17" s="1199">
        <v>930.9</v>
      </c>
      <c r="X17" s="1192">
        <f>930900/206</f>
        <v>4518.9320388349515</v>
      </c>
      <c r="Y17" s="1083">
        <v>2024</v>
      </c>
    </row>
    <row r="18" spans="1:25" s="1092" customFormat="1" ht="24.95" customHeight="1">
      <c r="A18" s="1087" t="s">
        <v>368</v>
      </c>
      <c r="B18" s="1088"/>
      <c r="C18" s="1089"/>
      <c r="D18" s="1278"/>
      <c r="E18" s="1278"/>
      <c r="F18" s="1278"/>
      <c r="G18" s="1278"/>
      <c r="H18" s="1278"/>
      <c r="I18" s="1278"/>
      <c r="J18" s="1278"/>
      <c r="K18" s="1278"/>
      <c r="L18" s="1278"/>
      <c r="M18" s="1278"/>
      <c r="N18" s="1278"/>
      <c r="O18" s="1278"/>
      <c r="P18" s="1278"/>
      <c r="Q18" s="1278"/>
      <c r="R18" s="1278"/>
      <c r="S18" s="1278"/>
      <c r="T18" s="1278"/>
      <c r="U18" s="1090"/>
      <c r="V18" s="1091"/>
      <c r="Y18" s="1065" t="s">
        <v>380</v>
      </c>
    </row>
    <row r="19" spans="1:25" s="553" customFormat="1">
      <c r="A19" s="548"/>
      <c r="B19" s="549"/>
      <c r="C19" s="550"/>
      <c r="D19" s="549"/>
      <c r="E19" s="550"/>
      <c r="F19" s="551"/>
      <c r="G19" s="549"/>
      <c r="H19" s="550"/>
      <c r="I19" s="551"/>
      <c r="J19" s="549"/>
      <c r="K19" s="550"/>
      <c r="L19" s="552"/>
    </row>
  </sheetData>
  <mergeCells count="17">
    <mergeCell ref="A6:A7"/>
    <mergeCell ref="A4:A5"/>
    <mergeCell ref="Y4:Y5"/>
    <mergeCell ref="Y6:Y7"/>
    <mergeCell ref="K6:L6"/>
    <mergeCell ref="N6:O6"/>
    <mergeCell ref="Q6:R6"/>
    <mergeCell ref="T6:U6"/>
    <mergeCell ref="W6:X6"/>
    <mergeCell ref="B5:C5"/>
    <mergeCell ref="D18:T18"/>
    <mergeCell ref="M1:Y1"/>
    <mergeCell ref="B4:L4"/>
    <mergeCell ref="M4:X4"/>
    <mergeCell ref="J5:L5"/>
    <mergeCell ref="H6:I6"/>
    <mergeCell ref="E6:F6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3" orientation="portrait" r:id="rId1"/>
  <headerFooter alignWithMargins="0"/>
  <colBreaks count="1" manualBreakCount="1">
    <brk id="1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9"/>
  <sheetViews>
    <sheetView view="pageBreakPreview" zoomScale="110" zoomScaleNormal="120" zoomScaleSheetLayoutView="110" workbookViewId="0">
      <selection activeCell="P27" sqref="P27"/>
    </sheetView>
  </sheetViews>
  <sheetFormatPr defaultRowHeight="17.25"/>
  <cols>
    <col min="1" max="1" width="5.625" style="554" customWidth="1"/>
    <col min="2" max="2" width="6" style="555" customWidth="1"/>
    <col min="3" max="3" width="10" style="556" customWidth="1"/>
    <col min="4" max="4" width="6.375" style="555" customWidth="1"/>
    <col min="5" max="5" width="7.375" style="556" customWidth="1"/>
    <col min="6" max="6" width="6.5" style="557" customWidth="1"/>
    <col min="7" max="7" width="5.25" style="555" customWidth="1"/>
    <col min="8" max="8" width="8.75" style="556" customWidth="1"/>
    <col min="9" max="9" width="6" style="557" customWidth="1"/>
    <col min="10" max="10" width="7.25" style="516" customWidth="1"/>
    <col min="11" max="11" width="8.875" style="516" customWidth="1"/>
    <col min="12" max="13" width="7.125" style="516" customWidth="1"/>
    <col min="14" max="14" width="8.625" style="516" customWidth="1"/>
    <col min="15" max="16" width="7.125" style="516" customWidth="1"/>
    <col min="17" max="17" width="9.375" style="516" customWidth="1"/>
    <col min="18" max="18" width="7.125" style="516" customWidth="1"/>
    <col min="19" max="19" width="7.625" style="516" customWidth="1"/>
    <col min="20" max="16384" width="9" style="516"/>
  </cols>
  <sheetData>
    <row r="1" spans="1:19" s="506" customFormat="1" ht="20.100000000000001" customHeight="1">
      <c r="A1" s="501" t="s">
        <v>352</v>
      </c>
      <c r="B1" s="502"/>
      <c r="C1" s="502"/>
      <c r="D1" s="501"/>
      <c r="E1" s="502"/>
      <c r="F1" s="503"/>
      <c r="G1" s="501"/>
      <c r="H1" s="502"/>
      <c r="I1" s="503"/>
      <c r="J1" s="501" t="s">
        <v>163</v>
      </c>
      <c r="K1" s="469"/>
      <c r="L1" s="468"/>
      <c r="M1" s="468"/>
      <c r="N1" s="468"/>
      <c r="O1" s="468"/>
      <c r="P1" s="468"/>
      <c r="Q1" s="468"/>
      <c r="R1" s="507"/>
      <c r="S1" s="509"/>
    </row>
    <row r="2" spans="1:19" s="506" customFormat="1" ht="20.100000000000001" customHeight="1">
      <c r="A2" s="501"/>
      <c r="B2" s="501"/>
      <c r="C2" s="504"/>
      <c r="D2" s="501"/>
      <c r="E2" s="502"/>
      <c r="F2" s="503"/>
      <c r="G2" s="501"/>
      <c r="H2" s="502"/>
      <c r="I2" s="503"/>
      <c r="J2" s="501"/>
      <c r="K2" s="467"/>
      <c r="L2" s="508"/>
      <c r="M2" s="508"/>
      <c r="N2" s="508"/>
      <c r="O2" s="508"/>
      <c r="P2" s="508"/>
      <c r="Q2" s="509"/>
      <c r="R2" s="509"/>
      <c r="S2" s="509"/>
    </row>
    <row r="3" spans="1:19" ht="20.100000000000001" customHeight="1" thickBot="1">
      <c r="A3" s="510" t="s">
        <v>236</v>
      </c>
      <c r="B3" s="511"/>
      <c r="C3" s="512"/>
      <c r="D3" s="511"/>
      <c r="E3" s="511"/>
      <c r="F3" s="513"/>
      <c r="G3" s="511"/>
      <c r="H3" s="512"/>
      <c r="I3" s="513"/>
      <c r="J3" s="510"/>
      <c r="K3" s="472"/>
      <c r="L3" s="470"/>
      <c r="M3" s="470"/>
      <c r="N3" s="473"/>
      <c r="O3" s="470"/>
      <c r="P3" s="515"/>
      <c r="Q3" s="470"/>
      <c r="R3" s="470"/>
      <c r="S3" s="514" t="s">
        <v>23</v>
      </c>
    </row>
    <row r="4" spans="1:19" ht="20.100000000000001" customHeight="1" thickTop="1">
      <c r="A4" s="1290" t="s">
        <v>24</v>
      </c>
      <c r="B4" s="1281" t="s">
        <v>359</v>
      </c>
      <c r="C4" s="1281"/>
      <c r="D4" s="1281"/>
      <c r="E4" s="1281"/>
      <c r="F4" s="1281"/>
      <c r="G4" s="1281"/>
      <c r="H4" s="1281"/>
      <c r="I4" s="1282"/>
      <c r="J4" s="1281" t="s">
        <v>359</v>
      </c>
      <c r="K4" s="1281"/>
      <c r="L4" s="1281"/>
      <c r="M4" s="1281"/>
      <c r="N4" s="1281"/>
      <c r="O4" s="1281"/>
      <c r="P4" s="1281"/>
      <c r="Q4" s="1281"/>
      <c r="R4" s="1282"/>
      <c r="S4" s="1292" t="s">
        <v>25</v>
      </c>
    </row>
    <row r="5" spans="1:19" ht="20.100000000000001" customHeight="1">
      <c r="A5" s="1291"/>
      <c r="B5" s="1283" t="s">
        <v>386</v>
      </c>
      <c r="C5" s="1285"/>
      <c r="D5" s="559" t="s">
        <v>374</v>
      </c>
      <c r="E5" s="520"/>
      <c r="F5" s="519"/>
      <c r="G5" s="520" t="s">
        <v>348</v>
      </c>
      <c r="H5" s="518"/>
      <c r="I5" s="560"/>
      <c r="J5" s="520" t="s">
        <v>344</v>
      </c>
      <c r="K5" s="518"/>
      <c r="L5" s="560"/>
      <c r="M5" s="518" t="s">
        <v>343</v>
      </c>
      <c r="N5" s="518"/>
      <c r="O5" s="519"/>
      <c r="P5" s="520" t="s">
        <v>342</v>
      </c>
      <c r="Q5" s="518"/>
      <c r="R5" s="519"/>
      <c r="S5" s="1293"/>
    </row>
    <row r="6" spans="1:19" ht="20.100000000000001" customHeight="1">
      <c r="A6" s="1288" t="s">
        <v>0</v>
      </c>
      <c r="B6" s="561" t="s">
        <v>26</v>
      </c>
      <c r="C6" s="524" t="s">
        <v>20</v>
      </c>
      <c r="D6" s="525" t="s">
        <v>26</v>
      </c>
      <c r="E6" s="1286" t="s">
        <v>20</v>
      </c>
      <c r="F6" s="1287"/>
      <c r="G6" s="525" t="s">
        <v>26</v>
      </c>
      <c r="H6" s="1286" t="s">
        <v>20</v>
      </c>
      <c r="I6" s="1296"/>
      <c r="J6" s="525" t="s">
        <v>26</v>
      </c>
      <c r="K6" s="1286" t="s">
        <v>20</v>
      </c>
      <c r="L6" s="1287"/>
      <c r="M6" s="525" t="s">
        <v>26</v>
      </c>
      <c r="N6" s="1286" t="s">
        <v>20</v>
      </c>
      <c r="O6" s="1287"/>
      <c r="P6" s="525" t="s">
        <v>26</v>
      </c>
      <c r="Q6" s="1286" t="s">
        <v>20</v>
      </c>
      <c r="R6" s="1287"/>
      <c r="S6" s="1294" t="s">
        <v>0</v>
      </c>
    </row>
    <row r="7" spans="1:19" s="530" customFormat="1" ht="20.100000000000001" customHeight="1">
      <c r="A7" s="1289"/>
      <c r="B7" s="802" t="s">
        <v>14</v>
      </c>
      <c r="C7" s="527" t="s">
        <v>17</v>
      </c>
      <c r="D7" s="803" t="s">
        <v>14</v>
      </c>
      <c r="E7" s="804" t="s">
        <v>17</v>
      </c>
      <c r="F7" s="528" t="s">
        <v>100</v>
      </c>
      <c r="G7" s="803" t="s">
        <v>14</v>
      </c>
      <c r="H7" s="804" t="s">
        <v>17</v>
      </c>
      <c r="I7" s="528" t="s">
        <v>100</v>
      </c>
      <c r="J7" s="807" t="s">
        <v>14</v>
      </c>
      <c r="K7" s="808" t="s">
        <v>17</v>
      </c>
      <c r="L7" s="528" t="s">
        <v>100</v>
      </c>
      <c r="M7" s="807" t="s">
        <v>14</v>
      </c>
      <c r="N7" s="809" t="s">
        <v>17</v>
      </c>
      <c r="O7" s="528" t="s">
        <v>100</v>
      </c>
      <c r="P7" s="807" t="s">
        <v>14</v>
      </c>
      <c r="Q7" s="809" t="s">
        <v>17</v>
      </c>
      <c r="R7" s="528" t="s">
        <v>100</v>
      </c>
      <c r="S7" s="1295"/>
    </row>
    <row r="8" spans="1:19" s="569" customFormat="1" ht="19.350000000000001" customHeight="1">
      <c r="A8" s="570">
        <v>2015</v>
      </c>
      <c r="B8" s="562">
        <f t="shared" ref="B8:B9" si="0">SUM(D8+G8+J8+M8+P8)</f>
        <v>123.2</v>
      </c>
      <c r="C8" s="563">
        <f t="shared" ref="C8:C9" si="1">SUM(E8+H8+K8+N8+Q8)</f>
        <v>5037.5999999999995</v>
      </c>
      <c r="D8" s="533">
        <v>42.7</v>
      </c>
      <c r="E8" s="564">
        <v>3353.6</v>
      </c>
      <c r="F8" s="565">
        <v>7853.9</v>
      </c>
      <c r="G8" s="533">
        <v>20.5</v>
      </c>
      <c r="H8" s="564">
        <v>387.9</v>
      </c>
      <c r="I8" s="565">
        <v>1892.2</v>
      </c>
      <c r="J8" s="566">
        <v>47.5</v>
      </c>
      <c r="K8" s="534">
        <v>934.4</v>
      </c>
      <c r="L8" s="565">
        <v>1967.2</v>
      </c>
      <c r="M8" s="566">
        <v>4</v>
      </c>
      <c r="N8" s="566">
        <v>205.7</v>
      </c>
      <c r="O8" s="565">
        <v>5142.5</v>
      </c>
      <c r="P8" s="534">
        <v>8.5</v>
      </c>
      <c r="Q8" s="567">
        <v>156</v>
      </c>
      <c r="R8" s="568">
        <v>1834.7</v>
      </c>
      <c r="S8" s="545">
        <v>2015</v>
      </c>
    </row>
    <row r="9" spans="1:19" s="569" customFormat="1" ht="19.350000000000001" customHeight="1">
      <c r="A9" s="570">
        <v>2016</v>
      </c>
      <c r="B9" s="562">
        <f t="shared" si="0"/>
        <v>121</v>
      </c>
      <c r="C9" s="563">
        <f t="shared" si="1"/>
        <v>5007.8</v>
      </c>
      <c r="D9" s="533">
        <v>41.4</v>
      </c>
      <c r="E9" s="564">
        <v>3330.4</v>
      </c>
      <c r="F9" s="565">
        <v>7164</v>
      </c>
      <c r="G9" s="533">
        <v>20.399999999999999</v>
      </c>
      <c r="H9" s="564">
        <v>386.9</v>
      </c>
      <c r="I9" s="565">
        <v>1908</v>
      </c>
      <c r="J9" s="566">
        <v>47</v>
      </c>
      <c r="K9" s="534">
        <v>944.1</v>
      </c>
      <c r="L9" s="565">
        <v>2240</v>
      </c>
      <c r="M9" s="566">
        <v>3.7</v>
      </c>
      <c r="N9" s="566">
        <v>186</v>
      </c>
      <c r="O9" s="565">
        <v>4915</v>
      </c>
      <c r="P9" s="534">
        <v>8.5</v>
      </c>
      <c r="Q9" s="567">
        <v>160.4</v>
      </c>
      <c r="R9" s="568">
        <v>1871</v>
      </c>
      <c r="S9" s="545">
        <v>2016</v>
      </c>
    </row>
    <row r="10" spans="1:19" s="569" customFormat="1" ht="19.350000000000001" customHeight="1">
      <c r="A10" s="570">
        <v>2017</v>
      </c>
      <c r="B10" s="562">
        <v>104.84</v>
      </c>
      <c r="C10" s="563">
        <v>5204.3</v>
      </c>
      <c r="D10" s="533">
        <v>50.31</v>
      </c>
      <c r="E10" s="564">
        <v>4150</v>
      </c>
      <c r="F10" s="565">
        <v>8248.8570860663876</v>
      </c>
      <c r="G10" s="533">
        <v>17.670000000000002</v>
      </c>
      <c r="H10" s="564">
        <v>326.5</v>
      </c>
      <c r="I10" s="565">
        <v>1847.7645727221277</v>
      </c>
      <c r="J10" s="566">
        <v>21.76</v>
      </c>
      <c r="K10" s="534">
        <v>432</v>
      </c>
      <c r="L10" s="565">
        <v>1985.2941176470588</v>
      </c>
      <c r="M10" s="566">
        <v>0.3</v>
      </c>
      <c r="N10" s="566">
        <v>15.5</v>
      </c>
      <c r="O10" s="565">
        <v>5166.666666666667</v>
      </c>
      <c r="P10" s="534">
        <v>14.8</v>
      </c>
      <c r="Q10" s="567">
        <v>280.3</v>
      </c>
      <c r="R10" s="568">
        <v>1893.918918918919</v>
      </c>
      <c r="S10" s="545">
        <v>2017</v>
      </c>
    </row>
    <row r="11" spans="1:19" s="569" customFormat="1" ht="19.350000000000001" customHeight="1">
      <c r="A11" s="570">
        <v>2018</v>
      </c>
      <c r="B11" s="562">
        <v>98.5</v>
      </c>
      <c r="C11" s="563">
        <v>4633.6000000000004</v>
      </c>
      <c r="D11" s="533">
        <v>45</v>
      </c>
      <c r="E11" s="564">
        <v>3586</v>
      </c>
      <c r="F11" s="565">
        <v>7976</v>
      </c>
      <c r="G11" s="533">
        <v>16.399999999999999</v>
      </c>
      <c r="H11" s="564">
        <v>304.60000000000002</v>
      </c>
      <c r="I11" s="565">
        <v>1857</v>
      </c>
      <c r="J11" s="566">
        <v>21.1</v>
      </c>
      <c r="K11" s="534">
        <v>415</v>
      </c>
      <c r="L11" s="565">
        <v>1967</v>
      </c>
      <c r="M11" s="566">
        <v>1.31</v>
      </c>
      <c r="N11" s="566">
        <v>64.5</v>
      </c>
      <c r="O11" s="565">
        <v>4924</v>
      </c>
      <c r="P11" s="534">
        <v>14.7</v>
      </c>
      <c r="Q11" s="567">
        <v>263.5</v>
      </c>
      <c r="R11" s="568">
        <v>1792</v>
      </c>
      <c r="S11" s="545">
        <v>2018</v>
      </c>
    </row>
    <row r="12" spans="1:19" s="569" customFormat="1" ht="19.350000000000001" customHeight="1">
      <c r="A12" s="570">
        <v>2019</v>
      </c>
      <c r="B12" s="562">
        <v>80.7</v>
      </c>
      <c r="C12" s="563">
        <v>3964.8</v>
      </c>
      <c r="D12" s="533">
        <v>40</v>
      </c>
      <c r="E12" s="564">
        <v>3177</v>
      </c>
      <c r="F12" s="565">
        <v>7943</v>
      </c>
      <c r="G12" s="533">
        <v>11.67</v>
      </c>
      <c r="H12" s="564">
        <v>210.3</v>
      </c>
      <c r="I12" s="565">
        <v>1797</v>
      </c>
      <c r="J12" s="566">
        <v>16.399999999999999</v>
      </c>
      <c r="K12" s="534">
        <v>315</v>
      </c>
      <c r="L12" s="565">
        <v>1921</v>
      </c>
      <c r="M12" s="566">
        <v>1.8</v>
      </c>
      <c r="N12" s="566">
        <v>71</v>
      </c>
      <c r="O12" s="565">
        <v>3944</v>
      </c>
      <c r="P12" s="534">
        <v>10.8</v>
      </c>
      <c r="Q12" s="567">
        <v>191.5</v>
      </c>
      <c r="R12" s="568">
        <v>1773</v>
      </c>
      <c r="S12" s="545">
        <v>2019</v>
      </c>
    </row>
    <row r="13" spans="1:19" s="569" customFormat="1" ht="19.350000000000001" customHeight="1">
      <c r="A13" s="570">
        <v>2020</v>
      </c>
      <c r="B13" s="562">
        <v>74.3</v>
      </c>
      <c r="C13" s="563">
        <v>3315.9</v>
      </c>
      <c r="D13" s="533">
        <v>35.9</v>
      </c>
      <c r="E13" s="564">
        <v>2433.9</v>
      </c>
      <c r="F13" s="565">
        <v>6780</v>
      </c>
      <c r="G13" s="533">
        <v>9</v>
      </c>
      <c r="H13" s="564">
        <v>155</v>
      </c>
      <c r="I13" s="565">
        <v>1722</v>
      </c>
      <c r="J13" s="566">
        <v>16.2</v>
      </c>
      <c r="K13" s="534">
        <v>461.1</v>
      </c>
      <c r="L13" s="565">
        <v>2846</v>
      </c>
      <c r="M13" s="566">
        <v>1</v>
      </c>
      <c r="N13" s="566">
        <v>46</v>
      </c>
      <c r="O13" s="565">
        <v>4600</v>
      </c>
      <c r="P13" s="534">
        <v>12.41</v>
      </c>
      <c r="Q13" s="567">
        <v>219.9</v>
      </c>
      <c r="R13" s="568">
        <v>1800</v>
      </c>
      <c r="S13" s="545">
        <v>2020</v>
      </c>
    </row>
    <row r="14" spans="1:19" s="779" customFormat="1" ht="19.350000000000001" customHeight="1">
      <c r="A14" s="570">
        <v>2021</v>
      </c>
      <c r="B14" s="562">
        <v>73.400000000000006</v>
      </c>
      <c r="C14" s="563">
        <f>SUM(E14,H14,K14,N14,Q14)</f>
        <v>3335.2000000000003</v>
      </c>
      <c r="D14" s="533">
        <v>35</v>
      </c>
      <c r="E14" s="564">
        <v>2485</v>
      </c>
      <c r="F14" s="565">
        <v>7100</v>
      </c>
      <c r="G14" s="533">
        <v>9</v>
      </c>
      <c r="H14" s="564">
        <v>156.80000000000001</v>
      </c>
      <c r="I14" s="565">
        <v>1743</v>
      </c>
      <c r="J14" s="566">
        <v>16.100000000000001</v>
      </c>
      <c r="K14" s="534">
        <v>429.3</v>
      </c>
      <c r="L14" s="565">
        <v>2667</v>
      </c>
      <c r="M14" s="566">
        <v>1</v>
      </c>
      <c r="N14" s="566">
        <v>45.2</v>
      </c>
      <c r="O14" s="565">
        <v>4523</v>
      </c>
      <c r="P14" s="534">
        <v>12.3</v>
      </c>
      <c r="Q14" s="567">
        <v>218.9</v>
      </c>
      <c r="R14" s="568">
        <v>1780</v>
      </c>
      <c r="S14" s="545">
        <v>2021</v>
      </c>
    </row>
    <row r="15" spans="1:19" s="779" customFormat="1" ht="19.350000000000001" customHeight="1">
      <c r="A15" s="570">
        <v>2022</v>
      </c>
      <c r="B15" s="562">
        <v>68.400000000000006</v>
      </c>
      <c r="C15" s="563">
        <v>3385.3599999999997</v>
      </c>
      <c r="D15" s="533">
        <v>32.6</v>
      </c>
      <c r="E15" s="564">
        <v>2658.95</v>
      </c>
      <c r="F15" s="565">
        <v>8156.4</v>
      </c>
      <c r="G15" s="533">
        <v>8.6999999999999993</v>
      </c>
      <c r="H15" s="564">
        <v>157</v>
      </c>
      <c r="I15" s="565">
        <v>1804.5</v>
      </c>
      <c r="J15" s="566">
        <v>12.74</v>
      </c>
      <c r="K15" s="534">
        <v>278.7</v>
      </c>
      <c r="L15" s="565">
        <v>2195</v>
      </c>
      <c r="M15" s="566">
        <v>0.99</v>
      </c>
      <c r="N15" s="566">
        <v>41.51</v>
      </c>
      <c r="O15" s="565">
        <v>4150.5</v>
      </c>
      <c r="P15" s="534">
        <v>13.37</v>
      </c>
      <c r="Q15" s="567">
        <v>249.2</v>
      </c>
      <c r="R15" s="565">
        <v>1859.7</v>
      </c>
      <c r="S15" s="593">
        <v>2022</v>
      </c>
    </row>
    <row r="16" spans="1:19" s="782" customFormat="1" ht="19.350000000000001" customHeight="1">
      <c r="A16" s="1093">
        <v>2023</v>
      </c>
      <c r="B16" s="1094">
        <v>63.5</v>
      </c>
      <c r="C16" s="563">
        <v>2918</v>
      </c>
      <c r="D16" s="533">
        <v>29</v>
      </c>
      <c r="E16" s="564">
        <v>2187</v>
      </c>
      <c r="F16" s="565">
        <v>7541.379310344827</v>
      </c>
      <c r="G16" s="533">
        <v>9.6</v>
      </c>
      <c r="H16" s="564">
        <v>180</v>
      </c>
      <c r="I16" s="565">
        <v>1875</v>
      </c>
      <c r="J16" s="566">
        <v>11</v>
      </c>
      <c r="K16" s="534">
        <v>276</v>
      </c>
      <c r="L16" s="565">
        <v>2509.090909090909</v>
      </c>
      <c r="M16" s="566">
        <v>1.1000000000000001</v>
      </c>
      <c r="N16" s="566">
        <v>45</v>
      </c>
      <c r="O16" s="565">
        <v>4090.9090909090905</v>
      </c>
      <c r="P16" s="534">
        <v>12.8</v>
      </c>
      <c r="Q16" s="567">
        <v>230</v>
      </c>
      <c r="R16" s="565">
        <v>1796.875</v>
      </c>
      <c r="S16" s="593">
        <v>2023</v>
      </c>
    </row>
    <row r="17" spans="1:19" s="779" customFormat="1" ht="19.350000000000001" customHeight="1">
      <c r="A17" s="965">
        <v>2024</v>
      </c>
      <c r="B17" s="966">
        <v>61.1</v>
      </c>
      <c r="C17" s="967">
        <v>2249</v>
      </c>
      <c r="D17" s="1200">
        <v>27.55</v>
      </c>
      <c r="E17" s="1201">
        <v>1559.1</v>
      </c>
      <c r="F17" s="1202">
        <f>1559100/275.5</f>
        <v>5659.1651542649724</v>
      </c>
      <c r="G17" s="1200">
        <v>9.11</v>
      </c>
      <c r="H17" s="1201">
        <v>141.9</v>
      </c>
      <c r="I17" s="1202">
        <f>141900/91.1</f>
        <v>1557.6289791437982</v>
      </c>
      <c r="J17" s="1203">
        <v>10.69</v>
      </c>
      <c r="K17" s="1204">
        <v>280.60000000000002</v>
      </c>
      <c r="L17" s="1202">
        <f>280600/107</f>
        <v>2622.429906542056</v>
      </c>
      <c r="M17" s="1203">
        <v>0.63</v>
      </c>
      <c r="N17" s="1203">
        <v>27.8</v>
      </c>
      <c r="O17" s="1202">
        <f>27800/6</f>
        <v>4633.333333333333</v>
      </c>
      <c r="P17" s="1204">
        <v>13.07</v>
      </c>
      <c r="Q17" s="1205">
        <v>239.6</v>
      </c>
      <c r="R17" s="1206">
        <f>239600/131</f>
        <v>1829.0076335877864</v>
      </c>
      <c r="S17" s="964">
        <v>2024</v>
      </c>
    </row>
    <row r="18" spans="1:19" s="553" customFormat="1" ht="14.1" customHeight="1">
      <c r="A18" s="303" t="s">
        <v>368</v>
      </c>
      <c r="B18" s="572"/>
      <c r="C18" s="552"/>
      <c r="D18" s="552"/>
      <c r="E18" s="552"/>
      <c r="F18" s="573"/>
      <c r="G18" s="573"/>
      <c r="H18" s="552"/>
      <c r="I18" s="573"/>
      <c r="J18" s="574"/>
      <c r="K18" s="575"/>
      <c r="L18" s="576"/>
      <c r="M18" s="576"/>
      <c r="N18" s="577"/>
      <c r="O18" s="576"/>
      <c r="P18" s="576"/>
      <c r="Q18" s="576"/>
      <c r="R18" s="576"/>
      <c r="S18" s="302" t="s">
        <v>380</v>
      </c>
    </row>
    <row r="19" spans="1:19" s="553" customFormat="1">
      <c r="A19" s="548"/>
      <c r="B19" s="549"/>
      <c r="C19" s="550"/>
      <c r="D19" s="549"/>
      <c r="E19" s="550"/>
      <c r="F19" s="551"/>
      <c r="G19" s="549"/>
      <c r="H19" s="550"/>
      <c r="I19" s="551"/>
    </row>
  </sheetData>
  <mergeCells count="12">
    <mergeCell ref="B4:I4"/>
    <mergeCell ref="J4:R4"/>
    <mergeCell ref="A4:A5"/>
    <mergeCell ref="A6:A7"/>
    <mergeCell ref="S4:S5"/>
    <mergeCell ref="S6:S7"/>
    <mergeCell ref="E6:F6"/>
    <mergeCell ref="K6:L6"/>
    <mergeCell ref="H6:I6"/>
    <mergeCell ref="N6:O6"/>
    <mergeCell ref="Q6:R6"/>
    <mergeCell ref="B5:C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2" orientation="portrait" r:id="rId1"/>
  <headerFooter alignWithMargins="0"/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5"/>
  <sheetViews>
    <sheetView view="pageBreakPreview" zoomScaleNormal="100" zoomScaleSheetLayoutView="100" workbookViewId="0">
      <selection activeCell="E22" sqref="E22"/>
    </sheetView>
  </sheetViews>
  <sheetFormatPr defaultRowHeight="17.25"/>
  <cols>
    <col min="1" max="1" width="8.25" style="516" customWidth="1"/>
    <col min="2" max="2" width="7.125" style="516" customWidth="1"/>
    <col min="3" max="3" width="9.875" style="516" customWidth="1"/>
    <col min="4" max="4" width="7.25" style="516" customWidth="1"/>
    <col min="5" max="5" width="9.875" style="516" customWidth="1"/>
    <col min="6" max="6" width="9.75" style="516" customWidth="1"/>
    <col min="7" max="7" width="7" style="516" customWidth="1"/>
    <col min="8" max="8" width="8.875" style="516" customWidth="1"/>
    <col min="9" max="9" width="9.375" style="569" customWidth="1"/>
    <col min="10" max="10" width="7.625" style="516" customWidth="1"/>
    <col min="11" max="16384" width="9" style="516"/>
  </cols>
  <sheetData>
    <row r="1" spans="1:10" s="506" customFormat="1" ht="20.100000000000001" customHeight="1">
      <c r="A1" s="1297" t="s">
        <v>164</v>
      </c>
      <c r="B1" s="1297"/>
      <c r="C1" s="1297"/>
      <c r="D1" s="1297"/>
      <c r="E1" s="1297"/>
      <c r="F1" s="578" t="s">
        <v>163</v>
      </c>
      <c r="G1" s="501"/>
      <c r="H1" s="502"/>
      <c r="I1" s="579"/>
      <c r="J1" s="509"/>
    </row>
    <row r="2" spans="1:10" ht="20.100000000000001" customHeight="1">
      <c r="B2" s="580"/>
      <c r="C2" s="581"/>
      <c r="D2" s="578"/>
      <c r="E2" s="581"/>
      <c r="F2" s="582"/>
      <c r="G2" s="578"/>
      <c r="H2" s="581"/>
      <c r="I2" s="583"/>
      <c r="J2" s="509"/>
    </row>
    <row r="3" spans="1:10" ht="20.100000000000001" customHeight="1" thickBot="1">
      <c r="A3" s="510" t="s">
        <v>18</v>
      </c>
      <c r="B3" s="511"/>
      <c r="C3" s="512"/>
      <c r="D3" s="511"/>
      <c r="E3" s="511"/>
      <c r="F3" s="513"/>
      <c r="G3" s="511"/>
      <c r="H3" s="512"/>
      <c r="I3" s="513"/>
      <c r="J3" s="514" t="s">
        <v>23</v>
      </c>
    </row>
    <row r="4" spans="1:10" ht="21.95" customHeight="1" thickTop="1">
      <c r="A4" s="1290" t="s">
        <v>25</v>
      </c>
      <c r="B4" s="1298" t="s">
        <v>387</v>
      </c>
      <c r="C4" s="1299"/>
      <c r="D4" s="1299"/>
      <c r="E4" s="1299"/>
      <c r="F4" s="1299"/>
      <c r="G4" s="1299"/>
      <c r="H4" s="1299"/>
      <c r="I4" s="1300"/>
      <c r="J4" s="1292" t="s">
        <v>25</v>
      </c>
    </row>
    <row r="5" spans="1:10" ht="21.95" customHeight="1">
      <c r="A5" s="1291"/>
      <c r="B5" s="1283" t="s">
        <v>386</v>
      </c>
      <c r="C5" s="1285"/>
      <c r="D5" s="584" t="s">
        <v>489</v>
      </c>
      <c r="E5" s="585"/>
      <c r="F5" s="586"/>
      <c r="G5" s="587" t="s">
        <v>110</v>
      </c>
      <c r="H5" s="585"/>
      <c r="I5" s="586"/>
      <c r="J5" s="1293"/>
    </row>
    <row r="6" spans="1:10" ht="21.95" customHeight="1">
      <c r="A6" s="1242" t="s">
        <v>0</v>
      </c>
      <c r="B6" s="588" t="s">
        <v>26</v>
      </c>
      <c r="C6" s="285" t="s">
        <v>20</v>
      </c>
      <c r="D6" s="589" t="s">
        <v>26</v>
      </c>
      <c r="E6" s="1274" t="s">
        <v>20</v>
      </c>
      <c r="F6" s="1275"/>
      <c r="G6" s="588" t="s">
        <v>26</v>
      </c>
      <c r="H6" s="1274" t="s">
        <v>20</v>
      </c>
      <c r="I6" s="1275"/>
      <c r="J6" s="1294" t="s">
        <v>0</v>
      </c>
    </row>
    <row r="7" spans="1:10" ht="21.95" customHeight="1">
      <c r="A7" s="1243"/>
      <c r="B7" s="810" t="s">
        <v>14</v>
      </c>
      <c r="C7" s="811" t="s">
        <v>17</v>
      </c>
      <c r="D7" s="590" t="s">
        <v>14</v>
      </c>
      <c r="E7" s="812" t="s">
        <v>17</v>
      </c>
      <c r="F7" s="402" t="s">
        <v>100</v>
      </c>
      <c r="G7" s="810" t="s">
        <v>14</v>
      </c>
      <c r="H7" s="811" t="s">
        <v>17</v>
      </c>
      <c r="I7" s="402" t="s">
        <v>100</v>
      </c>
      <c r="J7" s="1295"/>
    </row>
    <row r="8" spans="1:10" s="569" customFormat="1" ht="30" customHeight="1">
      <c r="A8" s="484">
        <v>2015</v>
      </c>
      <c r="B8" s="480">
        <f t="shared" ref="B8:B9" si="0">SUM(D8+G8)</f>
        <v>16.600000000000001</v>
      </c>
      <c r="C8" s="480">
        <v>733.9</v>
      </c>
      <c r="D8" s="434">
        <v>15.6</v>
      </c>
      <c r="E8" s="591">
        <v>711.9</v>
      </c>
      <c r="F8" s="592">
        <v>4563.5</v>
      </c>
      <c r="G8" s="435">
        <v>1</v>
      </c>
      <c r="H8" s="434">
        <v>22</v>
      </c>
      <c r="I8" s="435">
        <v>2200</v>
      </c>
      <c r="J8" s="593">
        <v>2015</v>
      </c>
    </row>
    <row r="9" spans="1:10" s="569" customFormat="1" ht="30" customHeight="1">
      <c r="A9" s="484">
        <v>2016</v>
      </c>
      <c r="B9" s="480">
        <f t="shared" si="0"/>
        <v>15.4</v>
      </c>
      <c r="C9" s="480">
        <v>691.7</v>
      </c>
      <c r="D9" s="434">
        <v>14.4</v>
      </c>
      <c r="E9" s="591">
        <v>669.6</v>
      </c>
      <c r="F9" s="592">
        <v>4843</v>
      </c>
      <c r="G9" s="435">
        <v>1</v>
      </c>
      <c r="H9" s="434">
        <v>22.1</v>
      </c>
      <c r="I9" s="435">
        <v>2210</v>
      </c>
      <c r="J9" s="593">
        <v>2016</v>
      </c>
    </row>
    <row r="10" spans="1:10" s="569" customFormat="1" ht="30" customHeight="1">
      <c r="A10" s="484">
        <v>2017</v>
      </c>
      <c r="B10" s="480">
        <v>26.669999999999998</v>
      </c>
      <c r="C10" s="480">
        <v>1215.8</v>
      </c>
      <c r="D10" s="434">
        <v>25.77</v>
      </c>
      <c r="E10" s="591">
        <v>1196</v>
      </c>
      <c r="F10" s="592">
        <v>4641</v>
      </c>
      <c r="G10" s="435">
        <v>0.9</v>
      </c>
      <c r="H10" s="434">
        <v>19.8</v>
      </c>
      <c r="I10" s="435">
        <v>2200</v>
      </c>
      <c r="J10" s="593">
        <v>2017</v>
      </c>
    </row>
    <row r="11" spans="1:10" s="569" customFormat="1" ht="30" customHeight="1">
      <c r="A11" s="484">
        <v>2018</v>
      </c>
      <c r="B11" s="480">
        <v>25.7</v>
      </c>
      <c r="C11" s="480">
        <v>1146.3</v>
      </c>
      <c r="D11" s="434">
        <v>24.9</v>
      </c>
      <c r="E11" s="591">
        <v>1129</v>
      </c>
      <c r="F11" s="592">
        <v>4534</v>
      </c>
      <c r="G11" s="435">
        <v>0.8</v>
      </c>
      <c r="H11" s="434">
        <v>17.3</v>
      </c>
      <c r="I11" s="435">
        <v>2162</v>
      </c>
      <c r="J11" s="593">
        <v>2018</v>
      </c>
    </row>
    <row r="12" spans="1:10" s="569" customFormat="1" ht="30" customHeight="1">
      <c r="A12" s="484">
        <v>2019</v>
      </c>
      <c r="B12" s="480">
        <v>23</v>
      </c>
      <c r="C12" s="480">
        <v>1036.3</v>
      </c>
      <c r="D12" s="434">
        <v>22.2</v>
      </c>
      <c r="E12" s="591">
        <v>1019</v>
      </c>
      <c r="F12" s="592">
        <v>4590</v>
      </c>
      <c r="G12" s="435">
        <v>0.8</v>
      </c>
      <c r="H12" s="434">
        <v>17.3</v>
      </c>
      <c r="I12" s="435">
        <v>2162.5</v>
      </c>
      <c r="J12" s="593">
        <v>2019</v>
      </c>
    </row>
    <row r="13" spans="1:10" s="569" customFormat="1" ht="30" customHeight="1">
      <c r="A13" s="484">
        <v>2020</v>
      </c>
      <c r="B13" s="480">
        <v>22.4</v>
      </c>
      <c r="C13" s="480">
        <v>1285</v>
      </c>
      <c r="D13" s="434">
        <v>21.8</v>
      </c>
      <c r="E13" s="591">
        <v>1272</v>
      </c>
      <c r="F13" s="592">
        <v>5834.9</v>
      </c>
      <c r="G13" s="435">
        <v>0.6</v>
      </c>
      <c r="H13" s="434">
        <v>13</v>
      </c>
      <c r="I13" s="435">
        <v>2166.6999999999998</v>
      </c>
      <c r="J13" s="593">
        <v>2020</v>
      </c>
    </row>
    <row r="14" spans="1:10" s="779" customFormat="1" ht="30" customHeight="1">
      <c r="A14" s="484">
        <v>2021</v>
      </c>
      <c r="B14" s="480">
        <v>21.1</v>
      </c>
      <c r="C14" s="480">
        <v>1186.9000000000001</v>
      </c>
      <c r="D14" s="434">
        <v>20.5</v>
      </c>
      <c r="E14" s="591">
        <v>1174</v>
      </c>
      <c r="F14" s="592">
        <v>5730</v>
      </c>
      <c r="G14" s="435">
        <v>0.6</v>
      </c>
      <c r="H14" s="434">
        <v>12.9</v>
      </c>
      <c r="I14" s="435">
        <v>2165.5</v>
      </c>
      <c r="J14" s="593">
        <v>2021</v>
      </c>
    </row>
    <row r="15" spans="1:10" s="779" customFormat="1" ht="30" customHeight="1">
      <c r="A15" s="484">
        <v>2022</v>
      </c>
      <c r="B15" s="480">
        <v>20.84</v>
      </c>
      <c r="C15" s="480">
        <v>1222.25</v>
      </c>
      <c r="D15" s="434">
        <v>20.3</v>
      </c>
      <c r="E15" s="591">
        <v>1211.2</v>
      </c>
      <c r="F15" s="592">
        <v>5965.5</v>
      </c>
      <c r="G15" s="435">
        <v>0.54</v>
      </c>
      <c r="H15" s="434">
        <v>11.05</v>
      </c>
      <c r="I15" s="435">
        <v>2210</v>
      </c>
      <c r="J15" s="593">
        <v>2022</v>
      </c>
    </row>
    <row r="16" spans="1:10" s="782" customFormat="1" ht="30" customHeight="1">
      <c r="A16" s="1102">
        <v>2023</v>
      </c>
      <c r="B16" s="1095">
        <v>21.34</v>
      </c>
      <c r="C16" s="1095">
        <v>1250</v>
      </c>
      <c r="D16" s="1096">
        <v>21.2</v>
      </c>
      <c r="E16" s="1097">
        <v>1247</v>
      </c>
      <c r="F16" s="1098">
        <v>5882.0754716981137</v>
      </c>
      <c r="G16" s="1099">
        <v>0.14000000000000001</v>
      </c>
      <c r="H16" s="1096">
        <v>3</v>
      </c>
      <c r="I16" s="1101">
        <v>2142.8571428571427</v>
      </c>
      <c r="J16" s="1100">
        <v>2023</v>
      </c>
    </row>
    <row r="17" spans="1:10" s="779" customFormat="1" ht="30" customHeight="1">
      <c r="A17" s="920">
        <v>2024</v>
      </c>
      <c r="B17" s="922">
        <v>22</v>
      </c>
      <c r="C17" s="922">
        <v>1041.7</v>
      </c>
      <c r="D17" s="1207">
        <v>21.41</v>
      </c>
      <c r="E17" s="1208">
        <v>1026.4000000000001</v>
      </c>
      <c r="F17" s="1209">
        <f>1026000/214</f>
        <v>4794.3925233644859</v>
      </c>
      <c r="G17" s="1210">
        <v>0.54</v>
      </c>
      <c r="H17" s="1207">
        <v>15.3</v>
      </c>
      <c r="I17" s="1210">
        <f>15300/5</f>
        <v>3060</v>
      </c>
      <c r="J17" s="921">
        <v>2024</v>
      </c>
    </row>
    <row r="18" spans="1:10" s="553" customFormat="1" ht="14.1" customHeight="1">
      <c r="A18" s="300" t="s">
        <v>368</v>
      </c>
      <c r="B18" s="594"/>
      <c r="C18" s="595"/>
      <c r="D18" s="594"/>
      <c r="E18" s="595"/>
      <c r="F18" s="596"/>
      <c r="G18" s="594"/>
      <c r="H18" s="595"/>
      <c r="I18" s="302"/>
      <c r="J18" s="302" t="s">
        <v>380</v>
      </c>
    </row>
    <row r="19" spans="1:10">
      <c r="I19" s="853"/>
      <c r="J19" s="553"/>
    </row>
    <row r="20" spans="1:10">
      <c r="I20" s="853"/>
    </row>
    <row r="21" spans="1:10">
      <c r="I21" s="853"/>
    </row>
    <row r="22" spans="1:10">
      <c r="I22" s="853"/>
    </row>
    <row r="23" spans="1:10">
      <c r="I23" s="853"/>
    </row>
    <row r="24" spans="1:10">
      <c r="I24" s="853"/>
    </row>
    <row r="25" spans="1:10">
      <c r="I25" s="853"/>
    </row>
  </sheetData>
  <mergeCells count="9">
    <mergeCell ref="A1:E1"/>
    <mergeCell ref="J6:J7"/>
    <mergeCell ref="J4:J5"/>
    <mergeCell ref="A6:A7"/>
    <mergeCell ref="A4:A5"/>
    <mergeCell ref="E6:F6"/>
    <mergeCell ref="H6:I6"/>
    <mergeCell ref="B4:I4"/>
    <mergeCell ref="B5:C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44"/>
  <sheetViews>
    <sheetView view="pageBreakPreview" zoomScaleNormal="100" zoomScaleSheetLayoutView="100" workbookViewId="0">
      <selection activeCell="K28" sqref="K28"/>
    </sheetView>
  </sheetViews>
  <sheetFormatPr defaultRowHeight="17.25"/>
  <cols>
    <col min="1" max="1" width="7.5" style="516" customWidth="1"/>
    <col min="2" max="2" width="8.25" style="569" customWidth="1"/>
    <col min="3" max="3" width="8.25" style="516" customWidth="1"/>
    <col min="4" max="4" width="7" style="516" customWidth="1"/>
    <col min="5" max="5" width="7.375" style="516" customWidth="1"/>
    <col min="6" max="6" width="7.125" style="516" customWidth="1"/>
    <col min="7" max="7" width="6.375" style="516" customWidth="1"/>
    <col min="8" max="8" width="7.75" style="516" customWidth="1"/>
    <col min="9" max="9" width="7.375" style="569" customWidth="1"/>
    <col min="10" max="16384" width="9" style="516"/>
  </cols>
  <sheetData>
    <row r="1" spans="1:16" s="506" customFormat="1" ht="20.100000000000001" customHeight="1">
      <c r="A1" s="468"/>
      <c r="B1" s="505" t="s">
        <v>356</v>
      </c>
      <c r="C1" s="468"/>
      <c r="D1" s="467"/>
      <c r="E1" s="469"/>
      <c r="F1" s="468"/>
      <c r="G1" s="468"/>
      <c r="H1" s="468"/>
      <c r="I1" s="507"/>
      <c r="M1" s="578" t="s">
        <v>163</v>
      </c>
    </row>
    <row r="2" spans="1:16" ht="20.100000000000001" customHeight="1">
      <c r="A2" s="580"/>
      <c r="B2" s="578"/>
      <c r="C2" s="580"/>
      <c r="D2" s="580"/>
      <c r="E2" s="580"/>
      <c r="F2" s="580"/>
      <c r="G2" s="580"/>
      <c r="H2" s="580"/>
      <c r="I2" s="284"/>
    </row>
    <row r="3" spans="1:16" ht="20.100000000000001" customHeight="1" thickBot="1">
      <c r="A3" s="510" t="s">
        <v>18</v>
      </c>
      <c r="B3" s="510"/>
      <c r="C3" s="597"/>
      <c r="D3" s="597"/>
      <c r="E3" s="597"/>
      <c r="F3" s="597"/>
      <c r="G3" s="597"/>
      <c r="H3" s="597"/>
      <c r="I3" s="597"/>
      <c r="J3" s="510"/>
      <c r="P3" s="514" t="s">
        <v>23</v>
      </c>
    </row>
    <row r="4" spans="1:16" ht="20.100000000000001" customHeight="1" thickTop="1">
      <c r="A4" s="1301" t="s">
        <v>25</v>
      </c>
      <c r="B4" s="1305" t="s">
        <v>470</v>
      </c>
      <c r="C4" s="1306"/>
      <c r="D4" s="1306"/>
      <c r="E4" s="1306"/>
      <c r="F4" s="1306"/>
      <c r="G4" s="1306"/>
      <c r="H4" s="1306"/>
      <c r="I4" s="1306"/>
      <c r="J4" s="1306"/>
      <c r="K4" s="1306"/>
      <c r="L4" s="1306"/>
      <c r="M4" s="1306"/>
      <c r="N4" s="1306"/>
      <c r="O4" s="1307"/>
      <c r="P4" s="1292" t="s">
        <v>25</v>
      </c>
    </row>
    <row r="5" spans="1:16" ht="20.100000000000001" customHeight="1">
      <c r="A5" s="1302"/>
      <c r="B5" s="1283" t="s">
        <v>386</v>
      </c>
      <c r="C5" s="1285"/>
      <c r="D5" s="813" t="s">
        <v>355</v>
      </c>
      <c r="E5" s="814"/>
      <c r="F5" s="815"/>
      <c r="G5" s="814" t="s">
        <v>354</v>
      </c>
      <c r="H5" s="816"/>
      <c r="I5" s="817"/>
      <c r="J5" s="814" t="s">
        <v>490</v>
      </c>
      <c r="K5" s="816"/>
      <c r="L5" s="817"/>
      <c r="M5" s="816" t="s">
        <v>111</v>
      </c>
      <c r="N5" s="816"/>
      <c r="O5" s="811"/>
      <c r="P5" s="1293"/>
    </row>
    <row r="6" spans="1:16" ht="20.100000000000001" customHeight="1">
      <c r="A6" s="1303" t="s">
        <v>0</v>
      </c>
      <c r="B6" s="598" t="s">
        <v>26</v>
      </c>
      <c r="C6" s="599" t="s">
        <v>20</v>
      </c>
      <c r="D6" s="600" t="s">
        <v>26</v>
      </c>
      <c r="E6" s="1286" t="s">
        <v>20</v>
      </c>
      <c r="F6" s="1287"/>
      <c r="G6" s="525" t="s">
        <v>26</v>
      </c>
      <c r="H6" s="1286" t="s">
        <v>20</v>
      </c>
      <c r="I6" s="1287"/>
      <c r="J6" s="525" t="s">
        <v>26</v>
      </c>
      <c r="K6" s="1286" t="s">
        <v>20</v>
      </c>
      <c r="L6" s="1287"/>
      <c r="M6" s="525" t="s">
        <v>26</v>
      </c>
      <c r="N6" s="1286" t="s">
        <v>20</v>
      </c>
      <c r="O6" s="1287"/>
      <c r="P6" s="1294" t="s">
        <v>0</v>
      </c>
    </row>
    <row r="7" spans="1:16" s="603" customFormat="1" ht="20.100000000000001" customHeight="1">
      <c r="A7" s="1304"/>
      <c r="B7" s="818" t="s">
        <v>14</v>
      </c>
      <c r="C7" s="819" t="s">
        <v>17</v>
      </c>
      <c r="D7" s="601" t="s">
        <v>14</v>
      </c>
      <c r="E7" s="804" t="s">
        <v>17</v>
      </c>
      <c r="F7" s="602" t="s">
        <v>100</v>
      </c>
      <c r="G7" s="807" t="s">
        <v>14</v>
      </c>
      <c r="H7" s="804" t="s">
        <v>17</v>
      </c>
      <c r="I7" s="602" t="s">
        <v>100</v>
      </c>
      <c r="J7" s="807" t="s">
        <v>14</v>
      </c>
      <c r="K7" s="805" t="s">
        <v>17</v>
      </c>
      <c r="L7" s="602" t="s">
        <v>100</v>
      </c>
      <c r="M7" s="807" t="s">
        <v>14</v>
      </c>
      <c r="N7" s="804" t="s">
        <v>17</v>
      </c>
      <c r="O7" s="602" t="s">
        <v>100</v>
      </c>
      <c r="P7" s="1295"/>
    </row>
    <row r="8" spans="1:16" s="569" customFormat="1" ht="18" customHeight="1">
      <c r="A8" s="604">
        <v>2015</v>
      </c>
      <c r="B8" s="532">
        <f t="shared" ref="B8:B9" si="0">SUM(D8+G8+J8+M8)</f>
        <v>241.4</v>
      </c>
      <c r="C8" s="566">
        <v>6985.1</v>
      </c>
      <c r="D8" s="566">
        <v>18.5</v>
      </c>
      <c r="E8" s="534">
        <v>33.6</v>
      </c>
      <c r="F8" s="565">
        <v>181.6</v>
      </c>
      <c r="G8" s="605">
        <v>5.5</v>
      </c>
      <c r="H8" s="606">
        <v>38.4</v>
      </c>
      <c r="I8" s="607">
        <v>698</v>
      </c>
      <c r="J8" s="566">
        <v>29.4</v>
      </c>
      <c r="K8" s="534">
        <v>740.3</v>
      </c>
      <c r="L8" s="565">
        <v>2518</v>
      </c>
      <c r="M8" s="566">
        <v>188</v>
      </c>
      <c r="N8" s="532">
        <v>6172.8</v>
      </c>
      <c r="O8" s="565">
        <v>3283.4</v>
      </c>
      <c r="P8" s="593">
        <v>2015</v>
      </c>
    </row>
    <row r="9" spans="1:16" s="569" customFormat="1" ht="19.149999999999999" customHeight="1">
      <c r="A9" s="604">
        <v>2016</v>
      </c>
      <c r="B9" s="532">
        <f t="shared" si="0"/>
        <v>241.1</v>
      </c>
      <c r="C9" s="566">
        <v>6978.2</v>
      </c>
      <c r="D9" s="566">
        <v>18.5</v>
      </c>
      <c r="E9" s="534">
        <v>33.200000000000003</v>
      </c>
      <c r="F9" s="565">
        <v>183</v>
      </c>
      <c r="G9" s="605">
        <v>5.5</v>
      </c>
      <c r="H9" s="606">
        <v>38.6</v>
      </c>
      <c r="I9" s="607">
        <v>691</v>
      </c>
      <c r="J9" s="566">
        <v>29.1</v>
      </c>
      <c r="K9" s="534">
        <v>729.7</v>
      </c>
      <c r="L9" s="565">
        <v>2589</v>
      </c>
      <c r="M9" s="566">
        <v>188</v>
      </c>
      <c r="N9" s="532">
        <v>6176.7</v>
      </c>
      <c r="O9" s="565">
        <v>3218</v>
      </c>
      <c r="P9" s="593">
        <v>2016</v>
      </c>
    </row>
    <row r="10" spans="1:16" s="569" customFormat="1" ht="19.149999999999999" customHeight="1">
      <c r="A10" s="604">
        <v>2017</v>
      </c>
      <c r="B10" s="532">
        <v>119.83</v>
      </c>
      <c r="C10" s="566">
        <v>3269.2</v>
      </c>
      <c r="D10" s="566">
        <v>12.98</v>
      </c>
      <c r="E10" s="534">
        <v>23.1</v>
      </c>
      <c r="F10" s="565">
        <v>177.96610169491527</v>
      </c>
      <c r="G10" s="605">
        <v>7.85</v>
      </c>
      <c r="H10" s="606">
        <v>58</v>
      </c>
      <c r="I10" s="607">
        <v>739</v>
      </c>
      <c r="J10" s="566">
        <v>30</v>
      </c>
      <c r="K10" s="534">
        <v>753.5</v>
      </c>
      <c r="L10" s="565">
        <v>2511.6666666666665</v>
      </c>
      <c r="M10" s="566">
        <v>69</v>
      </c>
      <c r="N10" s="532">
        <v>2434.6</v>
      </c>
      <c r="O10" s="565">
        <v>3528.405797101449</v>
      </c>
      <c r="P10" s="593">
        <v>2017</v>
      </c>
    </row>
    <row r="11" spans="1:16" s="569" customFormat="1" ht="19.149999999999999" customHeight="1">
      <c r="A11" s="604">
        <v>2018</v>
      </c>
      <c r="B11" s="532">
        <v>115</v>
      </c>
      <c r="C11" s="566">
        <v>3190.6</v>
      </c>
      <c r="D11" s="566">
        <v>8.6999999999999993</v>
      </c>
      <c r="E11" s="534">
        <v>15.8</v>
      </c>
      <c r="F11" s="565">
        <v>182</v>
      </c>
      <c r="G11" s="605">
        <v>7</v>
      </c>
      <c r="H11" s="606">
        <v>51.2</v>
      </c>
      <c r="I11" s="607">
        <v>731</v>
      </c>
      <c r="J11" s="566">
        <v>29.3</v>
      </c>
      <c r="K11" s="534">
        <v>735.6</v>
      </c>
      <c r="L11" s="565">
        <v>2511</v>
      </c>
      <c r="M11" s="566">
        <v>70</v>
      </c>
      <c r="N11" s="532">
        <v>2388</v>
      </c>
      <c r="O11" s="565">
        <v>3411</v>
      </c>
      <c r="P11" s="593">
        <v>2018</v>
      </c>
    </row>
    <row r="12" spans="1:16" s="569" customFormat="1" ht="19.149999999999999" customHeight="1">
      <c r="A12" s="604">
        <v>2019</v>
      </c>
      <c r="B12" s="532">
        <v>115.3</v>
      </c>
      <c r="C12" s="566">
        <v>3294.6</v>
      </c>
      <c r="D12" s="566">
        <v>5.5</v>
      </c>
      <c r="E12" s="534">
        <v>9</v>
      </c>
      <c r="F12" s="565">
        <v>164</v>
      </c>
      <c r="G12" s="605">
        <v>6.1</v>
      </c>
      <c r="H12" s="606">
        <v>45.6</v>
      </c>
      <c r="I12" s="607">
        <v>748</v>
      </c>
      <c r="J12" s="566">
        <v>33.700000000000003</v>
      </c>
      <c r="K12" s="534">
        <v>852</v>
      </c>
      <c r="L12" s="565">
        <v>2528</v>
      </c>
      <c r="M12" s="566">
        <v>70</v>
      </c>
      <c r="N12" s="532">
        <v>2388</v>
      </c>
      <c r="O12" s="565">
        <v>3411</v>
      </c>
      <c r="P12" s="593">
        <v>2019</v>
      </c>
    </row>
    <row r="13" spans="1:16" s="569" customFormat="1" ht="19.149999999999999" customHeight="1">
      <c r="A13" s="604">
        <v>2020</v>
      </c>
      <c r="B13" s="532">
        <v>110.9</v>
      </c>
      <c r="C13" s="566">
        <v>3175</v>
      </c>
      <c r="D13" s="566">
        <v>3.8</v>
      </c>
      <c r="E13" s="534">
        <v>13.2</v>
      </c>
      <c r="F13" s="565">
        <v>347</v>
      </c>
      <c r="G13" s="605">
        <v>5.7</v>
      </c>
      <c r="H13" s="606">
        <v>62.7</v>
      </c>
      <c r="I13" s="607">
        <v>1100</v>
      </c>
      <c r="J13" s="566">
        <v>31.4</v>
      </c>
      <c r="K13" s="534">
        <v>728.1</v>
      </c>
      <c r="L13" s="565">
        <v>2319</v>
      </c>
      <c r="M13" s="566">
        <v>70</v>
      </c>
      <c r="N13" s="532">
        <v>2371</v>
      </c>
      <c r="O13" s="565">
        <v>3387</v>
      </c>
      <c r="P13" s="593">
        <v>2020</v>
      </c>
    </row>
    <row r="14" spans="1:16" s="571" customFormat="1" ht="19.149999999999999" customHeight="1">
      <c r="A14" s="604">
        <v>2021</v>
      </c>
      <c r="B14" s="532">
        <v>110.7</v>
      </c>
      <c r="C14" s="566">
        <v>3199.2</v>
      </c>
      <c r="D14" s="566">
        <v>3.8</v>
      </c>
      <c r="E14" s="534">
        <v>12.7</v>
      </c>
      <c r="F14" s="565">
        <v>335</v>
      </c>
      <c r="G14" s="605">
        <v>5.5</v>
      </c>
      <c r="H14" s="606">
        <v>55.4</v>
      </c>
      <c r="I14" s="607">
        <v>1009</v>
      </c>
      <c r="J14" s="566">
        <v>31.4</v>
      </c>
      <c r="K14" s="534">
        <v>744.1</v>
      </c>
      <c r="L14" s="565">
        <v>2370</v>
      </c>
      <c r="M14" s="566">
        <v>70</v>
      </c>
      <c r="N14" s="532">
        <v>2387</v>
      </c>
      <c r="O14" s="565">
        <v>3410</v>
      </c>
      <c r="P14" s="593">
        <v>2021</v>
      </c>
    </row>
    <row r="15" spans="1:16" s="571" customFormat="1" ht="19.149999999999999" customHeight="1">
      <c r="A15" s="604">
        <v>2022</v>
      </c>
      <c r="B15" s="532">
        <v>208.35</v>
      </c>
      <c r="C15" s="566">
        <v>10443.191199999999</v>
      </c>
      <c r="D15" s="566">
        <v>3.65</v>
      </c>
      <c r="E15" s="534">
        <v>12.5</v>
      </c>
      <c r="F15" s="565">
        <v>337.8</v>
      </c>
      <c r="G15" s="605">
        <v>4.8</v>
      </c>
      <c r="H15" s="606">
        <v>34.872</v>
      </c>
      <c r="I15" s="607">
        <v>726.5</v>
      </c>
      <c r="J15" s="566">
        <v>28.4</v>
      </c>
      <c r="K15" s="534">
        <v>721.16120000000001</v>
      </c>
      <c r="L15" s="565">
        <v>2539.3000000000002</v>
      </c>
      <c r="M15" s="566">
        <v>171.5</v>
      </c>
      <c r="N15" s="532">
        <v>9674.6579999999994</v>
      </c>
      <c r="O15" s="565">
        <v>5641.2</v>
      </c>
      <c r="P15" s="593">
        <v>2022</v>
      </c>
    </row>
    <row r="16" spans="1:16" s="569" customFormat="1" ht="19.149999999999999" customHeight="1">
      <c r="A16" s="1103">
        <v>2023</v>
      </c>
      <c r="B16" s="1150">
        <v>29.88</v>
      </c>
      <c r="C16" s="1151">
        <v>669</v>
      </c>
      <c r="D16" s="1151">
        <v>2</v>
      </c>
      <c r="E16" s="1152">
        <v>7</v>
      </c>
      <c r="F16" s="1153">
        <v>350</v>
      </c>
      <c r="G16" s="1154">
        <v>4.75</v>
      </c>
      <c r="H16" s="1155">
        <v>40</v>
      </c>
      <c r="I16" s="1156">
        <v>842.10526315789468</v>
      </c>
      <c r="J16" s="1157">
        <v>23.13</v>
      </c>
      <c r="K16" s="1152">
        <v>622</v>
      </c>
      <c r="L16" s="1153">
        <v>2689.1482922611326</v>
      </c>
      <c r="M16" s="1151" t="s">
        <v>440</v>
      </c>
      <c r="N16" s="1150" t="s">
        <v>440</v>
      </c>
      <c r="O16" s="1153" t="s">
        <v>440</v>
      </c>
      <c r="P16" s="1104">
        <v>2023</v>
      </c>
    </row>
    <row r="17" spans="1:16" s="571" customFormat="1" ht="19.149999999999999" customHeight="1">
      <c r="A17" s="924">
        <v>2024</v>
      </c>
      <c r="B17" s="1158">
        <v>30.5</v>
      </c>
      <c r="C17" s="1159">
        <v>726.6</v>
      </c>
      <c r="D17" s="1211">
        <v>1.76</v>
      </c>
      <c r="E17" s="1212">
        <v>5.9</v>
      </c>
      <c r="F17" s="1213">
        <f>5900/18</f>
        <v>327.77777777777777</v>
      </c>
      <c r="G17" s="1214">
        <v>4.68</v>
      </c>
      <c r="H17" s="1215">
        <v>54.2</v>
      </c>
      <c r="I17" s="1216">
        <f>54200/47</f>
        <v>1153.1914893617022</v>
      </c>
      <c r="J17" s="1211">
        <v>24.05</v>
      </c>
      <c r="K17" s="1212">
        <v>666.5</v>
      </c>
      <c r="L17" s="1213">
        <f>666500/241</f>
        <v>2765.5601659751037</v>
      </c>
      <c r="M17" s="1217" t="s">
        <v>440</v>
      </c>
      <c r="N17" s="1218" t="s">
        <v>440</v>
      </c>
      <c r="O17" s="1219" t="s">
        <v>440</v>
      </c>
      <c r="P17" s="921">
        <v>2024</v>
      </c>
    </row>
    <row r="18" spans="1:16" ht="15.75" customHeight="1">
      <c r="A18" s="300" t="s">
        <v>368</v>
      </c>
      <c r="I18" s="516"/>
      <c r="J18" s="300"/>
      <c r="K18" s="608"/>
      <c r="L18" s="609"/>
      <c r="M18" s="609"/>
      <c r="N18" s="610"/>
      <c r="O18" s="609"/>
      <c r="P18" s="302" t="s">
        <v>380</v>
      </c>
    </row>
    <row r="19" spans="1:16" ht="20.100000000000001" customHeight="1"/>
    <row r="20" spans="1:16" ht="20.100000000000001" customHeight="1"/>
    <row r="21" spans="1:16" s="603" customFormat="1" ht="20.100000000000001" customHeight="1"/>
    <row r="22" spans="1:16" s="569" customFormat="1" ht="19.149999999999999" customHeight="1"/>
    <row r="23" spans="1:16" s="569" customFormat="1" ht="19.149999999999999" customHeight="1"/>
    <row r="24" spans="1:16" s="569" customFormat="1" ht="19.149999999999999" customHeight="1"/>
    <row r="25" spans="1:16" s="569" customFormat="1" ht="19.149999999999999" customHeight="1"/>
    <row r="26" spans="1:16" s="571" customFormat="1" ht="19.149999999999999" customHeight="1"/>
    <row r="27" spans="1:16" s="569" customFormat="1" ht="19.149999999999999" customHeight="1"/>
    <row r="28" spans="1:16" s="569" customFormat="1" ht="19.149999999999999" customHeight="1"/>
    <row r="29" spans="1:16" s="569" customFormat="1" ht="19.149999999999999" customHeight="1"/>
    <row r="30" spans="1:16" s="569" customFormat="1" ht="19.149999999999999" customHeight="1"/>
    <row r="31" spans="1:16" s="569" customFormat="1" ht="19.149999999999999" customHeight="1"/>
    <row r="32" spans="1:16" s="571" customFormat="1" ht="19.149999999999999" customHeight="1"/>
    <row r="33" spans="2:9" s="611" customFormat="1" ht="14.1" customHeight="1"/>
    <row r="34" spans="2:9" s="553" customFormat="1">
      <c r="B34" s="612"/>
      <c r="I34" s="612"/>
    </row>
    <row r="35" spans="2:9" s="553" customFormat="1">
      <c r="B35" s="612"/>
      <c r="I35" s="612"/>
    </row>
    <row r="36" spans="2:9" s="553" customFormat="1">
      <c r="B36" s="612"/>
      <c r="I36" s="612"/>
    </row>
    <row r="37" spans="2:9" s="553" customFormat="1">
      <c r="B37" s="612"/>
      <c r="I37" s="612"/>
    </row>
    <row r="38" spans="2:9" s="553" customFormat="1">
      <c r="B38" s="612"/>
      <c r="I38" s="612"/>
    </row>
    <row r="39" spans="2:9" s="553" customFormat="1">
      <c r="B39" s="612"/>
      <c r="I39" s="612"/>
    </row>
    <row r="40" spans="2:9" s="553" customFormat="1">
      <c r="B40" s="612"/>
      <c r="I40" s="612"/>
    </row>
    <row r="41" spans="2:9" s="553" customFormat="1">
      <c r="B41" s="612"/>
      <c r="I41" s="612"/>
    </row>
    <row r="42" spans="2:9" s="553" customFormat="1">
      <c r="B42" s="612"/>
      <c r="I42" s="612"/>
    </row>
    <row r="43" spans="2:9" s="553" customFormat="1">
      <c r="B43" s="612"/>
      <c r="I43" s="612"/>
    </row>
    <row r="44" spans="2:9" s="553" customFormat="1">
      <c r="B44" s="612"/>
      <c r="I44" s="612"/>
    </row>
  </sheetData>
  <mergeCells count="10">
    <mergeCell ref="A4:A5"/>
    <mergeCell ref="A6:A7"/>
    <mergeCell ref="E6:F6"/>
    <mergeCell ref="P4:P5"/>
    <mergeCell ref="P6:P7"/>
    <mergeCell ref="N6:O6"/>
    <mergeCell ref="K6:L6"/>
    <mergeCell ref="H6:I6"/>
    <mergeCell ref="B5:C5"/>
    <mergeCell ref="B4:O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77" orientation="portrait" r:id="rId1"/>
  <headerFooter alignWithMargins="0"/>
  <colBreaks count="1" manualBreakCount="1">
    <brk id="9" max="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7"/>
  <sheetViews>
    <sheetView view="pageBreakPreview" zoomScaleNormal="100" zoomScaleSheetLayoutView="100" workbookViewId="0">
      <selection activeCell="K17" sqref="K17"/>
    </sheetView>
  </sheetViews>
  <sheetFormatPr defaultRowHeight="12"/>
  <cols>
    <col min="1" max="1" width="11" style="495" customWidth="1"/>
    <col min="2" max="2" width="10.625" style="497" customWidth="1"/>
    <col min="3" max="3" width="10.625" style="498" customWidth="1"/>
    <col min="4" max="7" width="10.625" style="496" customWidth="1"/>
    <col min="8" max="8" width="10.625" style="499" customWidth="1"/>
    <col min="9" max="10" width="10.625" style="496" customWidth="1"/>
    <col min="11" max="11" width="10.625" style="499" customWidth="1"/>
    <col min="12" max="12" width="10.625" style="496" customWidth="1"/>
    <col min="13" max="13" width="10.625" style="634" customWidth="1"/>
    <col min="14" max="14" width="11" style="495" customWidth="1"/>
    <col min="15" max="16384" width="9" style="474"/>
  </cols>
  <sheetData>
    <row r="1" spans="1:14" s="1078" customFormat="1" ht="29.25" customHeight="1">
      <c r="A1" s="1075" t="s">
        <v>165</v>
      </c>
      <c r="B1" s="1075"/>
      <c r="C1" s="1077"/>
      <c r="D1" s="1076"/>
      <c r="E1" s="1112"/>
      <c r="F1" s="1076"/>
      <c r="G1" s="1076"/>
      <c r="H1" s="1076" t="s">
        <v>166</v>
      </c>
      <c r="I1" s="1076"/>
      <c r="J1" s="1076"/>
      <c r="K1" s="1076"/>
      <c r="L1" s="1076"/>
      <c r="M1" s="1113"/>
      <c r="N1" s="1075"/>
    </row>
    <row r="2" spans="1:14" ht="20.100000000000001" customHeight="1" thickBot="1">
      <c r="A2" s="359" t="s">
        <v>112</v>
      </c>
      <c r="B2" s="471"/>
      <c r="C2" s="472"/>
      <c r="D2" s="470"/>
      <c r="E2" s="470"/>
      <c r="F2" s="470"/>
      <c r="G2" s="470"/>
      <c r="H2" s="473"/>
      <c r="I2" s="470"/>
      <c r="J2" s="470"/>
      <c r="K2" s="473"/>
      <c r="L2" s="470"/>
      <c r="M2" s="470"/>
      <c r="N2" s="363" t="s">
        <v>113</v>
      </c>
    </row>
    <row r="3" spans="1:14" ht="21.75" customHeight="1" thickTop="1">
      <c r="A3" s="1266" t="s">
        <v>25</v>
      </c>
      <c r="B3" s="613" t="s">
        <v>27</v>
      </c>
      <c r="C3" s="614"/>
      <c r="D3" s="615"/>
      <c r="E3" s="285" t="s">
        <v>28</v>
      </c>
      <c r="F3" s="285"/>
      <c r="G3" s="616"/>
      <c r="H3" s="285" t="s">
        <v>77</v>
      </c>
      <c r="I3" s="285"/>
      <c r="J3" s="615"/>
      <c r="K3" s="285" t="s">
        <v>29</v>
      </c>
      <c r="L3" s="285"/>
      <c r="M3" s="616"/>
      <c r="N3" s="1308" t="s">
        <v>0</v>
      </c>
    </row>
    <row r="4" spans="1:14" ht="21.75" customHeight="1">
      <c r="A4" s="1267"/>
      <c r="B4" s="820" t="s">
        <v>63</v>
      </c>
      <c r="C4" s="791"/>
      <c r="D4" s="821"/>
      <c r="E4" s="1314" t="s">
        <v>471</v>
      </c>
      <c r="F4" s="1315"/>
      <c r="G4" s="1315"/>
      <c r="H4" s="822" t="s">
        <v>472</v>
      </c>
      <c r="I4" s="822"/>
      <c r="J4" s="821"/>
      <c r="K4" s="822" t="s">
        <v>360</v>
      </c>
      <c r="L4" s="822"/>
      <c r="M4" s="822"/>
      <c r="N4" s="1309"/>
    </row>
    <row r="5" spans="1:14" s="617" customFormat="1" ht="24.95" customHeight="1">
      <c r="A5" s="1267"/>
      <c r="B5" s="288" t="s">
        <v>22</v>
      </c>
      <c r="C5" s="1311" t="s">
        <v>20</v>
      </c>
      <c r="D5" s="1312"/>
      <c r="E5" s="288" t="s">
        <v>22</v>
      </c>
      <c r="F5" s="1311" t="s">
        <v>20</v>
      </c>
      <c r="G5" s="1313"/>
      <c r="H5" s="288" t="s">
        <v>22</v>
      </c>
      <c r="I5" s="1311" t="s">
        <v>20</v>
      </c>
      <c r="J5" s="1312"/>
      <c r="K5" s="288" t="s">
        <v>22</v>
      </c>
      <c r="L5" s="1311" t="s">
        <v>20</v>
      </c>
      <c r="M5" s="1312"/>
      <c r="N5" s="1309"/>
    </row>
    <row r="6" spans="1:14" ht="24.95" customHeight="1">
      <c r="A6" s="1268"/>
      <c r="B6" s="783" t="s">
        <v>14</v>
      </c>
      <c r="C6" s="823" t="s">
        <v>17</v>
      </c>
      <c r="D6" s="402" t="s">
        <v>100</v>
      </c>
      <c r="E6" s="783" t="s">
        <v>14</v>
      </c>
      <c r="F6" s="823" t="s">
        <v>17</v>
      </c>
      <c r="G6" s="402" t="s">
        <v>100</v>
      </c>
      <c r="H6" s="783" t="s">
        <v>14</v>
      </c>
      <c r="I6" s="823" t="s">
        <v>17</v>
      </c>
      <c r="J6" s="402" t="s">
        <v>100</v>
      </c>
      <c r="K6" s="783" t="s">
        <v>14</v>
      </c>
      <c r="L6" s="823" t="s">
        <v>17</v>
      </c>
      <c r="M6" s="402" t="s">
        <v>100</v>
      </c>
      <c r="N6" s="1310"/>
    </row>
    <row r="7" spans="1:14" s="475" customFormat="1" ht="30" customHeight="1">
      <c r="A7" s="623">
        <v>2015</v>
      </c>
      <c r="B7" s="624">
        <v>5.5</v>
      </c>
      <c r="C7" s="625">
        <v>2.2000000000000002</v>
      </c>
      <c r="D7" s="619">
        <v>39.96</v>
      </c>
      <c r="E7" s="620">
        <v>47.6</v>
      </c>
      <c r="F7" s="618">
        <v>37.76</v>
      </c>
      <c r="G7" s="619">
        <v>79.319999999999993</v>
      </c>
      <c r="H7" s="627">
        <v>0.5</v>
      </c>
      <c r="I7" s="627">
        <v>0.8</v>
      </c>
      <c r="J7" s="628">
        <v>160</v>
      </c>
      <c r="K7" s="621">
        <v>0</v>
      </c>
      <c r="L7" s="621">
        <v>0</v>
      </c>
      <c r="M7" s="622">
        <v>0</v>
      </c>
      <c r="N7" s="626">
        <v>2015</v>
      </c>
    </row>
    <row r="8" spans="1:14" s="475" customFormat="1" ht="30" customHeight="1">
      <c r="A8" s="623">
        <v>2016</v>
      </c>
      <c r="B8" s="624">
        <v>5.4</v>
      </c>
      <c r="C8" s="625">
        <v>3.8</v>
      </c>
      <c r="D8" s="619">
        <v>70.2</v>
      </c>
      <c r="E8" s="620">
        <v>47.6</v>
      </c>
      <c r="F8" s="618">
        <v>37.200000000000003</v>
      </c>
      <c r="G8" s="619">
        <v>78.099999999999994</v>
      </c>
      <c r="H8" s="627">
        <v>0.5</v>
      </c>
      <c r="I8" s="627">
        <v>0.7</v>
      </c>
      <c r="J8" s="628">
        <v>147</v>
      </c>
      <c r="K8" s="621">
        <v>0</v>
      </c>
      <c r="L8" s="621">
        <v>0</v>
      </c>
      <c r="M8" s="622">
        <v>0</v>
      </c>
      <c r="N8" s="626">
        <v>2016</v>
      </c>
    </row>
    <row r="9" spans="1:14" s="475" customFormat="1" ht="30" customHeight="1">
      <c r="A9" s="623">
        <v>2017</v>
      </c>
      <c r="B9" s="624">
        <v>32.880000000000003</v>
      </c>
      <c r="C9" s="625">
        <v>19.5</v>
      </c>
      <c r="D9" s="619">
        <v>59.306569343065682</v>
      </c>
      <c r="E9" s="620">
        <v>280.89</v>
      </c>
      <c r="F9" s="618">
        <v>215</v>
      </c>
      <c r="G9" s="619">
        <v>76.542418740432211</v>
      </c>
      <c r="H9" s="627">
        <v>0.77</v>
      </c>
      <c r="I9" s="627">
        <v>1.2</v>
      </c>
      <c r="J9" s="628">
        <v>155.84415584415584</v>
      </c>
      <c r="K9" s="621">
        <v>0</v>
      </c>
      <c r="L9" s="621">
        <v>0</v>
      </c>
      <c r="M9" s="622">
        <v>0</v>
      </c>
      <c r="N9" s="626">
        <v>2017</v>
      </c>
    </row>
    <row r="10" spans="1:14" s="475" customFormat="1" ht="30" customHeight="1">
      <c r="A10" s="623">
        <v>2018</v>
      </c>
      <c r="B10" s="624">
        <v>30.9</v>
      </c>
      <c r="C10" s="625">
        <v>18.100000000000001</v>
      </c>
      <c r="D10" s="619">
        <v>58.6</v>
      </c>
      <c r="E10" s="620">
        <v>288</v>
      </c>
      <c r="F10" s="618">
        <v>217.6</v>
      </c>
      <c r="G10" s="619">
        <v>75.599999999999994</v>
      </c>
      <c r="H10" s="627">
        <v>0.7</v>
      </c>
      <c r="I10" s="627">
        <v>1.1000000000000001</v>
      </c>
      <c r="J10" s="628">
        <v>157</v>
      </c>
      <c r="K10" s="621">
        <v>0</v>
      </c>
      <c r="L10" s="621">
        <v>0</v>
      </c>
      <c r="M10" s="622">
        <v>0</v>
      </c>
      <c r="N10" s="626">
        <v>2018</v>
      </c>
    </row>
    <row r="11" spans="1:14" s="475" customFormat="1" ht="30" customHeight="1">
      <c r="A11" s="623">
        <v>2019</v>
      </c>
      <c r="B11" s="624">
        <v>32.6</v>
      </c>
      <c r="C11" s="625">
        <v>19.2</v>
      </c>
      <c r="D11" s="619">
        <v>58.9</v>
      </c>
      <c r="E11" s="620">
        <v>289</v>
      </c>
      <c r="F11" s="618">
        <v>217.6</v>
      </c>
      <c r="G11" s="619">
        <v>75.3</v>
      </c>
      <c r="H11" s="627">
        <v>0.7</v>
      </c>
      <c r="I11" s="627">
        <v>1.1000000000000001</v>
      </c>
      <c r="J11" s="628">
        <v>157</v>
      </c>
      <c r="K11" s="621" t="s">
        <v>441</v>
      </c>
      <c r="L11" s="621" t="s">
        <v>441</v>
      </c>
      <c r="M11" s="622" t="s">
        <v>441</v>
      </c>
      <c r="N11" s="626">
        <v>2019</v>
      </c>
    </row>
    <row r="12" spans="1:14" s="475" customFormat="1" ht="30" customHeight="1">
      <c r="A12" s="623">
        <v>2020</v>
      </c>
      <c r="B12" s="624">
        <v>30.5</v>
      </c>
      <c r="C12" s="625">
        <v>19</v>
      </c>
      <c r="D12" s="619">
        <f>C12/B12*100</f>
        <v>62.295081967213115</v>
      </c>
      <c r="E12" s="620">
        <v>276.8</v>
      </c>
      <c r="F12" s="618">
        <v>213.2</v>
      </c>
      <c r="G12" s="619">
        <f>F12/E12*100</f>
        <v>77.02312138728324</v>
      </c>
      <c r="H12" s="627">
        <v>1.6</v>
      </c>
      <c r="I12" s="627">
        <v>2.6</v>
      </c>
      <c r="J12" s="628">
        <f>I12/H12*100</f>
        <v>162.5</v>
      </c>
      <c r="K12" s="621">
        <v>0</v>
      </c>
      <c r="L12" s="621">
        <v>0</v>
      </c>
      <c r="M12" s="622">
        <v>0</v>
      </c>
      <c r="N12" s="626">
        <v>2020</v>
      </c>
    </row>
    <row r="13" spans="1:14" s="780" customFormat="1" ht="30" customHeight="1">
      <c r="A13" s="623">
        <v>2021</v>
      </c>
      <c r="B13" s="624">
        <v>30.5</v>
      </c>
      <c r="C13" s="625">
        <v>19.100000000000001</v>
      </c>
      <c r="D13" s="619">
        <v>62.7</v>
      </c>
      <c r="E13" s="620">
        <v>277</v>
      </c>
      <c r="F13" s="618">
        <v>229.9</v>
      </c>
      <c r="G13" s="619">
        <v>83</v>
      </c>
      <c r="H13" s="627">
        <v>1.6</v>
      </c>
      <c r="I13" s="627">
        <v>2.7</v>
      </c>
      <c r="J13" s="628">
        <v>170</v>
      </c>
      <c r="K13" s="621">
        <v>0</v>
      </c>
      <c r="L13" s="621">
        <v>0</v>
      </c>
      <c r="M13" s="622">
        <v>0</v>
      </c>
      <c r="N13" s="626">
        <v>2021</v>
      </c>
    </row>
    <row r="14" spans="1:14" s="780" customFormat="1" ht="30" customHeight="1">
      <c r="A14" s="623">
        <v>2022</v>
      </c>
      <c r="B14" s="624">
        <v>29</v>
      </c>
      <c r="C14" s="625">
        <v>10.7</v>
      </c>
      <c r="D14" s="619">
        <v>36.799999999999997</v>
      </c>
      <c r="E14" s="620">
        <v>268</v>
      </c>
      <c r="F14" s="618">
        <v>223</v>
      </c>
      <c r="G14" s="619">
        <v>83.2</v>
      </c>
      <c r="H14" s="627">
        <v>1.8</v>
      </c>
      <c r="I14" s="627">
        <v>4</v>
      </c>
      <c r="J14" s="628">
        <v>222</v>
      </c>
      <c r="K14" s="621">
        <v>0</v>
      </c>
      <c r="L14" s="621">
        <v>0</v>
      </c>
      <c r="M14" s="622">
        <v>0</v>
      </c>
      <c r="N14" s="626">
        <v>2022</v>
      </c>
    </row>
    <row r="15" spans="1:14" s="1111" customFormat="1" ht="30" customHeight="1">
      <c r="A15" s="1107">
        <v>2023</v>
      </c>
      <c r="B15" s="1108">
        <v>28.5</v>
      </c>
      <c r="C15" s="1109">
        <v>12</v>
      </c>
      <c r="D15" s="1220">
        <v>42.105263157894733</v>
      </c>
      <c r="E15" s="1109">
        <v>273</v>
      </c>
      <c r="F15" s="1221">
        <v>219</v>
      </c>
      <c r="G15" s="1220">
        <v>80.219780219780219</v>
      </c>
      <c r="H15" s="1095">
        <v>8</v>
      </c>
      <c r="I15" s="1095">
        <v>12</v>
      </c>
      <c r="J15" s="1222">
        <v>150</v>
      </c>
      <c r="K15" s="1105">
        <v>0</v>
      </c>
      <c r="L15" s="1105">
        <v>0</v>
      </c>
      <c r="M15" s="1106">
        <v>0</v>
      </c>
      <c r="N15" s="1107">
        <v>2023</v>
      </c>
    </row>
    <row r="16" spans="1:14" s="780" customFormat="1" ht="30" customHeight="1">
      <c r="A16" s="925">
        <v>2024</v>
      </c>
      <c r="B16" s="968">
        <v>27.2</v>
      </c>
      <c r="C16" s="926">
        <v>16.3</v>
      </c>
      <c r="D16" s="1223">
        <v>59.9</v>
      </c>
      <c r="E16" s="926">
        <v>271.2</v>
      </c>
      <c r="F16" s="1224">
        <v>216</v>
      </c>
      <c r="G16" s="1223">
        <v>79.599999999999994</v>
      </c>
      <c r="H16" s="922">
        <v>8.6</v>
      </c>
      <c r="I16" s="922">
        <v>15.5</v>
      </c>
      <c r="J16" s="1225">
        <v>180</v>
      </c>
      <c r="K16" s="1226">
        <v>0</v>
      </c>
      <c r="L16" s="1226">
        <v>0</v>
      </c>
      <c r="M16" s="1227">
        <v>0</v>
      </c>
      <c r="N16" s="923">
        <v>2024</v>
      </c>
    </row>
    <row r="17" spans="1:14" s="489" customFormat="1" ht="14.1" customHeight="1">
      <c r="A17" s="303" t="s">
        <v>368</v>
      </c>
      <c r="B17" s="629"/>
      <c r="C17" s="630"/>
      <c r="D17" s="631"/>
      <c r="E17" s="631"/>
      <c r="F17" s="631"/>
      <c r="G17" s="631"/>
      <c r="H17" s="632"/>
      <c r="I17" s="631"/>
      <c r="J17" s="631"/>
      <c r="K17" s="633"/>
      <c r="L17" s="631"/>
      <c r="M17" s="633"/>
      <c r="N17" s="302" t="s">
        <v>380</v>
      </c>
    </row>
  </sheetData>
  <mergeCells count="7">
    <mergeCell ref="A3:A6"/>
    <mergeCell ref="N3:N6"/>
    <mergeCell ref="C5:D5"/>
    <mergeCell ref="F5:G5"/>
    <mergeCell ref="I5:J5"/>
    <mergeCell ref="L5:M5"/>
    <mergeCell ref="E4:G4"/>
  </mergeCells>
  <phoneticPr fontId="10" type="noConversion"/>
  <printOptions horizontalCentered="1" gridLinesSet="0"/>
  <pageMargins left="1.2204724409448819" right="1.2204724409448819" top="1.1023622047244095" bottom="2.3228346456692917" header="0" footer="0"/>
  <pageSetup paperSize="9" scale="89" orientation="portrait" horizontalDpi="200" verticalDpi="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L59"/>
  <sheetViews>
    <sheetView view="pageBreakPreview" zoomScaleNormal="100" zoomScaleSheetLayoutView="100" workbookViewId="0">
      <selection activeCell="W19" sqref="W19"/>
    </sheetView>
  </sheetViews>
  <sheetFormatPr defaultRowHeight="17.25"/>
  <cols>
    <col min="1" max="1" width="8.125" style="660" customWidth="1"/>
    <col min="2" max="2" width="7" style="516" customWidth="1"/>
    <col min="3" max="3" width="10.125" style="663" customWidth="1"/>
    <col min="4" max="15" width="8.5" style="663" customWidth="1"/>
    <col min="16" max="16" width="10.5" style="660" customWidth="1"/>
    <col min="17" max="168" width="9" style="663"/>
    <col min="169" max="16384" width="9" style="660"/>
  </cols>
  <sheetData>
    <row r="1" spans="1:168" s="636" customFormat="1" ht="20.100000000000001" customHeight="1">
      <c r="A1" s="635" t="s">
        <v>167</v>
      </c>
      <c r="B1" s="635"/>
      <c r="C1" s="635"/>
      <c r="D1" s="635"/>
      <c r="E1" s="635"/>
      <c r="F1" s="635"/>
      <c r="G1" s="635"/>
      <c r="H1" s="635"/>
      <c r="I1" s="635"/>
      <c r="J1" s="635" t="s">
        <v>168</v>
      </c>
      <c r="K1" s="635"/>
      <c r="L1" s="635"/>
      <c r="M1" s="504"/>
      <c r="N1" s="504"/>
      <c r="O1" s="635"/>
      <c r="P1" s="635"/>
    </row>
    <row r="2" spans="1:168" s="637" customFormat="1" ht="20.100000000000001" customHeight="1" thickBot="1">
      <c r="A2" s="359" t="s">
        <v>216</v>
      </c>
      <c r="B2" s="392"/>
      <c r="P2" s="363" t="s">
        <v>113</v>
      </c>
      <c r="Q2" s="638"/>
      <c r="R2" s="638"/>
      <c r="S2" s="638"/>
      <c r="T2" s="638"/>
      <c r="U2" s="638"/>
      <c r="V2" s="638"/>
      <c r="W2" s="638"/>
      <c r="X2" s="638"/>
      <c r="Y2" s="638"/>
      <c r="Z2" s="638"/>
      <c r="AA2" s="638"/>
      <c r="AB2" s="638"/>
      <c r="AC2" s="638"/>
      <c r="AD2" s="638"/>
      <c r="AE2" s="638"/>
      <c r="AF2" s="638"/>
      <c r="AG2" s="638"/>
      <c r="AH2" s="638"/>
      <c r="AI2" s="638"/>
      <c r="AJ2" s="638"/>
      <c r="AK2" s="638"/>
      <c r="AL2" s="638"/>
      <c r="AM2" s="638"/>
      <c r="AN2" s="638"/>
      <c r="AO2" s="638"/>
      <c r="AP2" s="638"/>
      <c r="AQ2" s="638"/>
      <c r="AR2" s="638"/>
      <c r="AS2" s="638"/>
      <c r="AT2" s="638"/>
      <c r="AU2" s="638"/>
      <c r="AV2" s="638"/>
      <c r="AW2" s="638"/>
      <c r="AX2" s="638"/>
      <c r="AY2" s="638"/>
      <c r="AZ2" s="638"/>
      <c r="BA2" s="638"/>
      <c r="BB2" s="638"/>
      <c r="BC2" s="638"/>
      <c r="BD2" s="638"/>
      <c r="BE2" s="638"/>
      <c r="BF2" s="638"/>
      <c r="BG2" s="638"/>
      <c r="BH2" s="638"/>
      <c r="BI2" s="638"/>
      <c r="BJ2" s="638"/>
      <c r="BK2" s="638"/>
      <c r="BL2" s="638"/>
      <c r="BM2" s="638"/>
      <c r="BN2" s="638"/>
      <c r="BO2" s="638"/>
      <c r="BP2" s="638"/>
      <c r="BQ2" s="638"/>
      <c r="BR2" s="638"/>
      <c r="BS2" s="638"/>
      <c r="BT2" s="638"/>
      <c r="BU2" s="638"/>
      <c r="BV2" s="638"/>
      <c r="BW2" s="638"/>
      <c r="BX2" s="638"/>
      <c r="BY2" s="638"/>
      <c r="BZ2" s="638"/>
      <c r="CA2" s="638"/>
      <c r="CB2" s="638"/>
      <c r="CC2" s="638"/>
      <c r="CD2" s="638"/>
      <c r="CE2" s="638"/>
      <c r="CF2" s="638"/>
      <c r="CG2" s="638"/>
      <c r="CH2" s="638"/>
      <c r="CI2" s="638"/>
      <c r="CJ2" s="638"/>
      <c r="CK2" s="638"/>
      <c r="CL2" s="638"/>
      <c r="CM2" s="638"/>
      <c r="CN2" s="638"/>
      <c r="CO2" s="638"/>
      <c r="CP2" s="638"/>
      <c r="CQ2" s="638"/>
      <c r="CR2" s="638"/>
      <c r="CS2" s="638"/>
      <c r="CT2" s="638"/>
      <c r="CU2" s="638"/>
      <c r="CV2" s="638"/>
      <c r="CW2" s="638"/>
      <c r="CX2" s="638"/>
      <c r="CY2" s="638"/>
      <c r="CZ2" s="638"/>
      <c r="DA2" s="638"/>
      <c r="DB2" s="638"/>
      <c r="DC2" s="638"/>
      <c r="DD2" s="638"/>
      <c r="DE2" s="638"/>
      <c r="DF2" s="638"/>
      <c r="DG2" s="638"/>
      <c r="DH2" s="638"/>
      <c r="DI2" s="638"/>
      <c r="DJ2" s="638"/>
      <c r="DK2" s="638"/>
      <c r="DL2" s="638"/>
      <c r="DM2" s="638"/>
      <c r="DN2" s="638"/>
      <c r="DO2" s="638"/>
      <c r="DP2" s="638"/>
      <c r="DQ2" s="638"/>
      <c r="DR2" s="638"/>
      <c r="DS2" s="638"/>
      <c r="DT2" s="638"/>
      <c r="DU2" s="638"/>
      <c r="DV2" s="638"/>
      <c r="DW2" s="638"/>
      <c r="DX2" s="638"/>
      <c r="DY2" s="638"/>
      <c r="DZ2" s="638"/>
      <c r="EA2" s="638"/>
      <c r="EB2" s="638"/>
      <c r="EC2" s="638"/>
      <c r="ED2" s="638"/>
      <c r="EE2" s="638"/>
      <c r="EF2" s="638"/>
      <c r="EG2" s="638"/>
      <c r="EH2" s="638"/>
      <c r="EI2" s="638"/>
      <c r="EJ2" s="638"/>
      <c r="EK2" s="638"/>
      <c r="EL2" s="638"/>
      <c r="EM2" s="638"/>
      <c r="EN2" s="638"/>
      <c r="EO2" s="638"/>
      <c r="EP2" s="638"/>
      <c r="EQ2" s="638"/>
      <c r="ER2" s="638"/>
      <c r="ES2" s="638"/>
      <c r="ET2" s="638"/>
      <c r="EU2" s="638"/>
      <c r="EV2" s="638"/>
      <c r="EW2" s="638"/>
      <c r="EX2" s="638"/>
      <c r="EY2" s="638"/>
      <c r="EZ2" s="638"/>
      <c r="FA2" s="638"/>
      <c r="FB2" s="638"/>
      <c r="FC2" s="638"/>
      <c r="FD2" s="638"/>
      <c r="FE2" s="638"/>
      <c r="FF2" s="638"/>
      <c r="FG2" s="638"/>
      <c r="FH2" s="638"/>
      <c r="FI2" s="638"/>
      <c r="FJ2" s="638"/>
      <c r="FK2" s="638"/>
      <c r="FL2" s="638"/>
    </row>
    <row r="3" spans="1:168" s="644" customFormat="1" ht="20.25" customHeight="1" thickTop="1">
      <c r="A3" s="1321" t="s">
        <v>24</v>
      </c>
      <c r="B3" s="315" t="s">
        <v>30</v>
      </c>
      <c r="C3" s="639"/>
      <c r="D3" s="640" t="s">
        <v>31</v>
      </c>
      <c r="E3" s="640"/>
      <c r="F3" s="639"/>
      <c r="G3" s="640" t="s">
        <v>32</v>
      </c>
      <c r="H3" s="640"/>
      <c r="I3" s="641"/>
      <c r="J3" s="640" t="s">
        <v>217</v>
      </c>
      <c r="K3" s="640"/>
      <c r="L3" s="640"/>
      <c r="M3" s="642" t="s">
        <v>33</v>
      </c>
      <c r="N3" s="640"/>
      <c r="O3" s="639"/>
      <c r="P3" s="1318" t="s">
        <v>0</v>
      </c>
      <c r="Q3" s="643"/>
      <c r="R3" s="643"/>
      <c r="S3" s="643"/>
      <c r="T3" s="643"/>
      <c r="U3" s="643"/>
      <c r="V3" s="643"/>
      <c r="W3" s="643"/>
      <c r="X3" s="643"/>
      <c r="Y3" s="643"/>
      <c r="Z3" s="643"/>
      <c r="AA3" s="643"/>
      <c r="AB3" s="643"/>
      <c r="AC3" s="643"/>
      <c r="AD3" s="643"/>
      <c r="AE3" s="643"/>
      <c r="AF3" s="643"/>
      <c r="AG3" s="643"/>
      <c r="AH3" s="643"/>
      <c r="AI3" s="643"/>
      <c r="AJ3" s="643"/>
      <c r="AK3" s="643"/>
      <c r="AL3" s="643"/>
      <c r="AM3" s="643"/>
      <c r="AN3" s="643"/>
      <c r="AO3" s="643"/>
      <c r="AP3" s="643"/>
      <c r="AQ3" s="643"/>
      <c r="AR3" s="643"/>
      <c r="AS3" s="643"/>
      <c r="AT3" s="643"/>
      <c r="AU3" s="643"/>
      <c r="AV3" s="643"/>
      <c r="AW3" s="643"/>
      <c r="AX3" s="643"/>
      <c r="AY3" s="643"/>
      <c r="AZ3" s="643"/>
      <c r="BA3" s="643"/>
      <c r="BB3" s="643"/>
      <c r="BC3" s="643"/>
      <c r="BD3" s="643"/>
      <c r="BE3" s="643"/>
      <c r="BF3" s="643"/>
      <c r="BG3" s="643"/>
      <c r="BH3" s="643"/>
      <c r="BI3" s="643"/>
      <c r="BJ3" s="643"/>
      <c r="BK3" s="643"/>
      <c r="BL3" s="643"/>
      <c r="BM3" s="643"/>
      <c r="BN3" s="643"/>
      <c r="BO3" s="643"/>
      <c r="BP3" s="643"/>
      <c r="BQ3" s="643"/>
      <c r="BR3" s="643"/>
      <c r="BS3" s="643"/>
      <c r="BT3" s="643"/>
      <c r="BU3" s="643"/>
      <c r="BV3" s="643"/>
      <c r="BW3" s="643"/>
      <c r="BX3" s="643"/>
      <c r="BY3" s="643"/>
      <c r="BZ3" s="643"/>
      <c r="CA3" s="643"/>
      <c r="CB3" s="643"/>
      <c r="CC3" s="643"/>
      <c r="CD3" s="643"/>
      <c r="CE3" s="643"/>
      <c r="CF3" s="643"/>
      <c r="CG3" s="643"/>
      <c r="CH3" s="643"/>
      <c r="CI3" s="643"/>
      <c r="CJ3" s="643"/>
      <c r="CK3" s="643"/>
      <c r="CL3" s="643"/>
      <c r="CM3" s="643"/>
      <c r="CN3" s="643"/>
      <c r="CO3" s="643"/>
      <c r="CP3" s="643"/>
      <c r="CQ3" s="643"/>
      <c r="CR3" s="643"/>
      <c r="CS3" s="643"/>
      <c r="CT3" s="643"/>
      <c r="CU3" s="643"/>
      <c r="CV3" s="643"/>
      <c r="CW3" s="643"/>
      <c r="CX3" s="643"/>
      <c r="CY3" s="643"/>
      <c r="CZ3" s="643"/>
      <c r="DA3" s="643"/>
      <c r="DB3" s="643"/>
      <c r="DC3" s="643"/>
      <c r="DD3" s="643"/>
      <c r="DE3" s="643"/>
      <c r="DF3" s="643"/>
      <c r="DG3" s="643"/>
      <c r="DH3" s="643"/>
      <c r="DI3" s="643"/>
      <c r="DJ3" s="643"/>
      <c r="DK3" s="643"/>
      <c r="DL3" s="643"/>
      <c r="DM3" s="643"/>
      <c r="DN3" s="643"/>
      <c r="DO3" s="643"/>
      <c r="DP3" s="643"/>
      <c r="DQ3" s="643"/>
      <c r="DR3" s="643"/>
      <c r="DS3" s="643"/>
      <c r="DT3" s="643"/>
      <c r="DU3" s="643"/>
      <c r="DV3" s="643"/>
      <c r="DW3" s="643"/>
      <c r="DX3" s="643"/>
      <c r="DY3" s="643"/>
      <c r="DZ3" s="643"/>
      <c r="EA3" s="643"/>
      <c r="EB3" s="643"/>
      <c r="EC3" s="643"/>
      <c r="ED3" s="643"/>
      <c r="EE3" s="643"/>
      <c r="EF3" s="643"/>
      <c r="EG3" s="643"/>
      <c r="EH3" s="643"/>
      <c r="EI3" s="643"/>
      <c r="EJ3" s="643"/>
      <c r="EK3" s="643"/>
      <c r="EL3" s="643"/>
      <c r="EM3" s="643"/>
      <c r="EN3" s="643"/>
      <c r="EO3" s="643"/>
      <c r="EP3" s="643"/>
      <c r="EQ3" s="643"/>
      <c r="ER3" s="643"/>
      <c r="ES3" s="643"/>
      <c r="ET3" s="643"/>
      <c r="EU3" s="643"/>
      <c r="EV3" s="643"/>
      <c r="EW3" s="643"/>
      <c r="EX3" s="643"/>
      <c r="EY3" s="643"/>
      <c r="EZ3" s="643"/>
      <c r="FA3" s="643"/>
      <c r="FB3" s="643"/>
      <c r="FC3" s="643"/>
      <c r="FD3" s="643"/>
      <c r="FE3" s="643"/>
      <c r="FF3" s="643"/>
      <c r="FG3" s="643"/>
      <c r="FH3" s="643"/>
      <c r="FI3" s="643"/>
      <c r="FJ3" s="643"/>
      <c r="FK3" s="643"/>
      <c r="FL3" s="643"/>
    </row>
    <row r="4" spans="1:168" s="644" customFormat="1" ht="21.75" customHeight="1">
      <c r="A4" s="1322"/>
      <c r="B4" s="824" t="s">
        <v>13</v>
      </c>
      <c r="C4" s="825"/>
      <c r="D4" s="790" t="s">
        <v>218</v>
      </c>
      <c r="E4" s="790"/>
      <c r="F4" s="825"/>
      <c r="G4" s="790" t="s">
        <v>219</v>
      </c>
      <c r="H4" s="790"/>
      <c r="I4" s="825"/>
      <c r="J4" s="790" t="s">
        <v>220</v>
      </c>
      <c r="K4" s="790"/>
      <c r="L4" s="790"/>
      <c r="M4" s="826" t="s">
        <v>221</v>
      </c>
      <c r="N4" s="790"/>
      <c r="O4" s="825"/>
      <c r="P4" s="1319"/>
      <c r="Q4" s="643"/>
      <c r="R4" s="643"/>
      <c r="S4" s="643"/>
      <c r="T4" s="643"/>
      <c r="U4" s="643"/>
      <c r="V4" s="643"/>
      <c r="W4" s="643"/>
      <c r="X4" s="643"/>
      <c r="Y4" s="643"/>
      <c r="Z4" s="643"/>
      <c r="AA4" s="643"/>
      <c r="AB4" s="643"/>
      <c r="AC4" s="643"/>
      <c r="AD4" s="643"/>
      <c r="AE4" s="643"/>
      <c r="AF4" s="643"/>
      <c r="AG4" s="643"/>
      <c r="AH4" s="643"/>
      <c r="AI4" s="643"/>
      <c r="AJ4" s="643"/>
      <c r="AK4" s="643"/>
      <c r="AL4" s="643"/>
      <c r="AM4" s="643"/>
      <c r="AN4" s="643"/>
      <c r="AO4" s="643"/>
      <c r="AP4" s="643"/>
      <c r="AQ4" s="643"/>
      <c r="AR4" s="643"/>
      <c r="AS4" s="643"/>
      <c r="AT4" s="643"/>
      <c r="AU4" s="643"/>
      <c r="AV4" s="643"/>
      <c r="AW4" s="643"/>
      <c r="AX4" s="643"/>
      <c r="AY4" s="643"/>
      <c r="AZ4" s="643"/>
      <c r="BA4" s="643"/>
      <c r="BB4" s="643"/>
      <c r="BC4" s="643"/>
      <c r="BD4" s="643"/>
      <c r="BE4" s="643"/>
      <c r="BF4" s="643"/>
      <c r="BG4" s="643"/>
      <c r="BH4" s="643"/>
      <c r="BI4" s="643"/>
      <c r="BJ4" s="643"/>
      <c r="BK4" s="643"/>
      <c r="BL4" s="643"/>
      <c r="BM4" s="643"/>
      <c r="BN4" s="643"/>
      <c r="BO4" s="643"/>
      <c r="BP4" s="643"/>
      <c r="BQ4" s="643"/>
      <c r="BR4" s="643"/>
      <c r="BS4" s="643"/>
      <c r="BT4" s="643"/>
      <c r="BU4" s="643"/>
      <c r="BV4" s="643"/>
      <c r="BW4" s="643"/>
      <c r="BX4" s="643"/>
      <c r="BY4" s="643"/>
      <c r="BZ4" s="643"/>
      <c r="CA4" s="643"/>
      <c r="CB4" s="643"/>
      <c r="CC4" s="643"/>
      <c r="CD4" s="643"/>
      <c r="CE4" s="643"/>
      <c r="CF4" s="643"/>
      <c r="CG4" s="643"/>
      <c r="CH4" s="643"/>
      <c r="CI4" s="643"/>
      <c r="CJ4" s="643"/>
      <c r="CK4" s="643"/>
      <c r="CL4" s="643"/>
      <c r="CM4" s="643"/>
      <c r="CN4" s="643"/>
      <c r="CO4" s="643"/>
      <c r="CP4" s="643"/>
      <c r="CQ4" s="643"/>
      <c r="CR4" s="643"/>
      <c r="CS4" s="643"/>
      <c r="CT4" s="643"/>
      <c r="CU4" s="643"/>
      <c r="CV4" s="643"/>
      <c r="CW4" s="643"/>
      <c r="CX4" s="643"/>
      <c r="CY4" s="643"/>
      <c r="CZ4" s="643"/>
      <c r="DA4" s="643"/>
      <c r="DB4" s="643"/>
      <c r="DC4" s="643"/>
      <c r="DD4" s="643"/>
      <c r="DE4" s="643"/>
      <c r="DF4" s="643"/>
      <c r="DG4" s="643"/>
      <c r="DH4" s="643"/>
      <c r="DI4" s="643"/>
      <c r="DJ4" s="643"/>
      <c r="DK4" s="643"/>
      <c r="DL4" s="643"/>
      <c r="DM4" s="643"/>
      <c r="DN4" s="643"/>
      <c r="DO4" s="643"/>
      <c r="DP4" s="643"/>
      <c r="DQ4" s="643"/>
      <c r="DR4" s="643"/>
      <c r="DS4" s="643"/>
      <c r="DT4" s="643"/>
      <c r="DU4" s="643"/>
      <c r="DV4" s="643"/>
      <c r="DW4" s="643"/>
      <c r="DX4" s="643"/>
      <c r="DY4" s="643"/>
      <c r="DZ4" s="643"/>
      <c r="EA4" s="643"/>
      <c r="EB4" s="643"/>
      <c r="EC4" s="643"/>
      <c r="ED4" s="643"/>
      <c r="EE4" s="643"/>
      <c r="EF4" s="643"/>
      <c r="EG4" s="643"/>
      <c r="EH4" s="643"/>
      <c r="EI4" s="643"/>
      <c r="EJ4" s="643"/>
      <c r="EK4" s="643"/>
      <c r="EL4" s="643"/>
      <c r="EM4" s="643"/>
      <c r="EN4" s="643"/>
      <c r="EO4" s="643"/>
      <c r="EP4" s="643"/>
      <c r="EQ4" s="643"/>
      <c r="ER4" s="643"/>
      <c r="ES4" s="643"/>
      <c r="ET4" s="643"/>
      <c r="EU4" s="643"/>
      <c r="EV4" s="643"/>
      <c r="EW4" s="643"/>
      <c r="EX4" s="643"/>
      <c r="EY4" s="643"/>
      <c r="EZ4" s="643"/>
      <c r="FA4" s="643"/>
      <c r="FB4" s="643"/>
      <c r="FC4" s="643"/>
      <c r="FD4" s="643"/>
      <c r="FE4" s="643"/>
      <c r="FF4" s="643"/>
      <c r="FG4" s="643"/>
      <c r="FH4" s="643"/>
      <c r="FI4" s="643"/>
      <c r="FJ4" s="643"/>
      <c r="FK4" s="643"/>
      <c r="FL4" s="643"/>
    </row>
    <row r="5" spans="1:168" s="644" customFormat="1" ht="26.25" customHeight="1">
      <c r="A5" s="1322"/>
      <c r="B5" s="645" t="s">
        <v>22</v>
      </c>
      <c r="C5" s="646" t="s">
        <v>20</v>
      </c>
      <c r="D5" s="645" t="s">
        <v>22</v>
      </c>
      <c r="E5" s="1324" t="s">
        <v>20</v>
      </c>
      <c r="F5" s="1325"/>
      <c r="G5" s="645" t="s">
        <v>22</v>
      </c>
      <c r="H5" s="1324" t="s">
        <v>20</v>
      </c>
      <c r="I5" s="1325"/>
      <c r="J5" s="645" t="s">
        <v>22</v>
      </c>
      <c r="K5" s="1324" t="s">
        <v>20</v>
      </c>
      <c r="L5" s="1325"/>
      <c r="M5" s="287" t="s">
        <v>79</v>
      </c>
      <c r="N5" s="1324" t="s">
        <v>20</v>
      </c>
      <c r="O5" s="1325"/>
      <c r="P5" s="1319"/>
      <c r="Q5" s="643"/>
      <c r="R5" s="643"/>
      <c r="S5" s="643"/>
      <c r="T5" s="643"/>
      <c r="U5" s="643"/>
      <c r="V5" s="643"/>
      <c r="W5" s="643"/>
      <c r="X5" s="643"/>
      <c r="Y5" s="643"/>
      <c r="Z5" s="643"/>
      <c r="AA5" s="643"/>
      <c r="AB5" s="643"/>
      <c r="AC5" s="643"/>
      <c r="AD5" s="643"/>
      <c r="AE5" s="643"/>
      <c r="AF5" s="643"/>
      <c r="AG5" s="643"/>
      <c r="AH5" s="643"/>
      <c r="AI5" s="643"/>
      <c r="AJ5" s="643"/>
      <c r="AK5" s="643"/>
      <c r="AL5" s="643"/>
      <c r="AM5" s="643"/>
      <c r="AN5" s="643"/>
      <c r="AO5" s="643"/>
      <c r="AP5" s="643"/>
      <c r="AQ5" s="643"/>
      <c r="AR5" s="643"/>
      <c r="AS5" s="643"/>
      <c r="AT5" s="643"/>
      <c r="AU5" s="643"/>
      <c r="AV5" s="643"/>
      <c r="AW5" s="643"/>
      <c r="AX5" s="643"/>
      <c r="AY5" s="643"/>
      <c r="AZ5" s="643"/>
      <c r="BA5" s="643"/>
      <c r="BB5" s="643"/>
      <c r="BC5" s="643"/>
      <c r="BD5" s="643"/>
      <c r="BE5" s="643"/>
      <c r="BF5" s="643"/>
      <c r="BG5" s="643"/>
      <c r="BH5" s="643"/>
      <c r="BI5" s="643"/>
      <c r="BJ5" s="643"/>
      <c r="BK5" s="643"/>
      <c r="BL5" s="643"/>
      <c r="BM5" s="643"/>
      <c r="BN5" s="643"/>
      <c r="BO5" s="643"/>
      <c r="BP5" s="643"/>
      <c r="BQ5" s="643"/>
      <c r="BR5" s="643"/>
      <c r="BS5" s="643"/>
      <c r="BT5" s="643"/>
      <c r="BU5" s="643"/>
      <c r="BV5" s="643"/>
      <c r="BW5" s="643"/>
      <c r="BX5" s="643"/>
      <c r="BY5" s="643"/>
      <c r="BZ5" s="643"/>
      <c r="CA5" s="643"/>
      <c r="CB5" s="643"/>
      <c r="CC5" s="643"/>
      <c r="CD5" s="643"/>
      <c r="CE5" s="643"/>
      <c r="CF5" s="643"/>
      <c r="CG5" s="643"/>
      <c r="CH5" s="643"/>
      <c r="CI5" s="643"/>
      <c r="CJ5" s="643"/>
      <c r="CK5" s="643"/>
      <c r="CL5" s="643"/>
      <c r="CM5" s="643"/>
      <c r="CN5" s="643"/>
      <c r="CO5" s="643"/>
      <c r="CP5" s="643"/>
      <c r="CQ5" s="643"/>
      <c r="CR5" s="643"/>
      <c r="CS5" s="643"/>
      <c r="CT5" s="643"/>
      <c r="CU5" s="643"/>
      <c r="CV5" s="643"/>
      <c r="CW5" s="643"/>
      <c r="CX5" s="643"/>
      <c r="CY5" s="643"/>
      <c r="CZ5" s="643"/>
      <c r="DA5" s="643"/>
      <c r="DB5" s="643"/>
      <c r="DC5" s="643"/>
      <c r="DD5" s="643"/>
      <c r="DE5" s="643"/>
      <c r="DF5" s="643"/>
      <c r="DG5" s="643"/>
      <c r="DH5" s="643"/>
      <c r="DI5" s="643"/>
      <c r="DJ5" s="643"/>
      <c r="DK5" s="643"/>
      <c r="DL5" s="643"/>
      <c r="DM5" s="643"/>
      <c r="DN5" s="643"/>
      <c r="DO5" s="643"/>
      <c r="DP5" s="643"/>
      <c r="DQ5" s="643"/>
      <c r="DR5" s="643"/>
      <c r="DS5" s="643"/>
      <c r="DT5" s="643"/>
      <c r="DU5" s="643"/>
      <c r="DV5" s="643"/>
      <c r="DW5" s="643"/>
      <c r="DX5" s="643"/>
      <c r="DY5" s="643"/>
      <c r="DZ5" s="643"/>
      <c r="EA5" s="643"/>
      <c r="EB5" s="643"/>
      <c r="EC5" s="643"/>
      <c r="ED5" s="643"/>
      <c r="EE5" s="643"/>
      <c r="EF5" s="643"/>
      <c r="EG5" s="643"/>
      <c r="EH5" s="643"/>
      <c r="EI5" s="643"/>
      <c r="EJ5" s="643"/>
      <c r="EK5" s="643"/>
      <c r="EL5" s="643"/>
      <c r="EM5" s="643"/>
      <c r="EN5" s="643"/>
      <c r="EO5" s="643"/>
      <c r="EP5" s="643"/>
      <c r="EQ5" s="643"/>
      <c r="ER5" s="643"/>
      <c r="ES5" s="643"/>
      <c r="ET5" s="643"/>
      <c r="EU5" s="643"/>
      <c r="EV5" s="643"/>
      <c r="EW5" s="643"/>
      <c r="EX5" s="643"/>
      <c r="EY5" s="643"/>
      <c r="EZ5" s="643"/>
      <c r="FA5" s="643"/>
      <c r="FB5" s="643"/>
      <c r="FC5" s="643"/>
      <c r="FD5" s="643"/>
      <c r="FE5" s="643"/>
      <c r="FF5" s="643"/>
      <c r="FG5" s="643"/>
      <c r="FH5" s="643"/>
      <c r="FI5" s="643"/>
      <c r="FJ5" s="643"/>
      <c r="FK5" s="643"/>
      <c r="FL5" s="643"/>
    </row>
    <row r="6" spans="1:168" s="830" customFormat="1" ht="27" customHeight="1">
      <c r="A6" s="1323"/>
      <c r="B6" s="827" t="s">
        <v>14</v>
      </c>
      <c r="C6" s="828" t="s">
        <v>17</v>
      </c>
      <c r="D6" s="827" t="s">
        <v>14</v>
      </c>
      <c r="E6" s="828" t="s">
        <v>17</v>
      </c>
      <c r="F6" s="647" t="s">
        <v>100</v>
      </c>
      <c r="G6" s="827" t="s">
        <v>14</v>
      </c>
      <c r="H6" s="828" t="s">
        <v>17</v>
      </c>
      <c r="I6" s="647" t="s">
        <v>100</v>
      </c>
      <c r="J6" s="829" t="s">
        <v>14</v>
      </c>
      <c r="K6" s="828" t="s">
        <v>17</v>
      </c>
      <c r="L6" s="647" t="s">
        <v>100</v>
      </c>
      <c r="M6" s="648" t="s">
        <v>14</v>
      </c>
      <c r="N6" s="828" t="s">
        <v>17</v>
      </c>
      <c r="O6" s="647" t="s">
        <v>100</v>
      </c>
      <c r="P6" s="1320"/>
      <c r="Q6" s="649"/>
      <c r="R6" s="649"/>
      <c r="S6" s="649"/>
      <c r="T6" s="649"/>
      <c r="U6" s="649"/>
      <c r="V6" s="649"/>
      <c r="W6" s="649"/>
      <c r="X6" s="649"/>
      <c r="Y6" s="649"/>
      <c r="Z6" s="649"/>
      <c r="AA6" s="649"/>
      <c r="AB6" s="649"/>
      <c r="AC6" s="649"/>
      <c r="AD6" s="649"/>
      <c r="AE6" s="649"/>
      <c r="AF6" s="649"/>
      <c r="AG6" s="649"/>
      <c r="AH6" s="649"/>
      <c r="AI6" s="649"/>
      <c r="AJ6" s="649"/>
      <c r="AK6" s="649"/>
      <c r="AL6" s="649"/>
      <c r="AM6" s="649"/>
      <c r="AN6" s="649"/>
      <c r="AO6" s="649"/>
      <c r="AP6" s="649"/>
      <c r="AQ6" s="649"/>
      <c r="AR6" s="649"/>
      <c r="AS6" s="649"/>
      <c r="AT6" s="649"/>
      <c r="AU6" s="649"/>
      <c r="AV6" s="649"/>
      <c r="AW6" s="649"/>
      <c r="AX6" s="649"/>
      <c r="AY6" s="649"/>
      <c r="AZ6" s="649"/>
      <c r="BA6" s="649"/>
      <c r="BB6" s="649"/>
      <c r="BC6" s="649"/>
      <c r="BD6" s="649"/>
      <c r="BE6" s="649"/>
      <c r="BF6" s="649"/>
      <c r="BG6" s="649"/>
      <c r="BH6" s="649"/>
      <c r="BI6" s="649"/>
      <c r="BJ6" s="649"/>
      <c r="BK6" s="649"/>
      <c r="BL6" s="649"/>
      <c r="BM6" s="649"/>
      <c r="BN6" s="649"/>
      <c r="BO6" s="649"/>
      <c r="BP6" s="649"/>
      <c r="BQ6" s="649"/>
      <c r="BR6" s="649"/>
      <c r="BS6" s="649"/>
      <c r="BT6" s="649"/>
      <c r="BU6" s="649"/>
      <c r="BV6" s="649"/>
      <c r="BW6" s="649"/>
      <c r="BX6" s="649"/>
      <c r="BY6" s="649"/>
      <c r="BZ6" s="649"/>
      <c r="CA6" s="649"/>
      <c r="CB6" s="649"/>
      <c r="CC6" s="649"/>
      <c r="CD6" s="649"/>
      <c r="CE6" s="649"/>
      <c r="CF6" s="649"/>
      <c r="CG6" s="649"/>
      <c r="CH6" s="649"/>
      <c r="CI6" s="649"/>
      <c r="CJ6" s="649"/>
      <c r="CK6" s="649"/>
      <c r="CL6" s="649"/>
      <c r="CM6" s="649"/>
      <c r="CN6" s="649"/>
      <c r="CO6" s="649"/>
      <c r="CP6" s="649"/>
      <c r="CQ6" s="649"/>
      <c r="CR6" s="649"/>
      <c r="CS6" s="649"/>
      <c r="CT6" s="649"/>
      <c r="CU6" s="649"/>
      <c r="CV6" s="649"/>
      <c r="CW6" s="649"/>
      <c r="CX6" s="649"/>
      <c r="CY6" s="649"/>
      <c r="CZ6" s="649"/>
      <c r="DA6" s="649"/>
      <c r="DB6" s="649"/>
      <c r="DC6" s="649"/>
      <c r="DD6" s="649"/>
      <c r="DE6" s="649"/>
      <c r="DF6" s="649"/>
      <c r="DG6" s="649"/>
      <c r="DH6" s="649"/>
      <c r="DI6" s="649"/>
      <c r="DJ6" s="649"/>
      <c r="DK6" s="649"/>
      <c r="DL6" s="649"/>
      <c r="DM6" s="649"/>
      <c r="DN6" s="649"/>
      <c r="DO6" s="649"/>
      <c r="DP6" s="649"/>
      <c r="DQ6" s="649"/>
      <c r="DR6" s="649"/>
      <c r="DS6" s="649"/>
      <c r="DT6" s="649"/>
      <c r="DU6" s="649"/>
      <c r="DV6" s="649"/>
      <c r="DW6" s="649"/>
      <c r="DX6" s="649"/>
      <c r="DY6" s="649"/>
      <c r="DZ6" s="649"/>
      <c r="EA6" s="649"/>
      <c r="EB6" s="649"/>
      <c r="EC6" s="649"/>
      <c r="ED6" s="649"/>
      <c r="EE6" s="649"/>
      <c r="EF6" s="649"/>
      <c r="EG6" s="649"/>
      <c r="EH6" s="649"/>
      <c r="EI6" s="649"/>
      <c r="EJ6" s="649"/>
      <c r="EK6" s="649"/>
      <c r="EL6" s="649"/>
      <c r="EM6" s="649"/>
      <c r="EN6" s="649"/>
      <c r="EO6" s="649"/>
      <c r="EP6" s="649"/>
      <c r="EQ6" s="649"/>
      <c r="ER6" s="649"/>
      <c r="ES6" s="649"/>
      <c r="ET6" s="649"/>
      <c r="EU6" s="649"/>
      <c r="EV6" s="649"/>
      <c r="EW6" s="649"/>
      <c r="EX6" s="649"/>
      <c r="EY6" s="649"/>
      <c r="EZ6" s="649"/>
      <c r="FA6" s="649"/>
      <c r="FB6" s="649"/>
      <c r="FC6" s="649"/>
      <c r="FD6" s="649"/>
      <c r="FE6" s="649"/>
      <c r="FF6" s="649"/>
      <c r="FG6" s="649"/>
      <c r="FH6" s="649"/>
      <c r="FI6" s="649"/>
      <c r="FJ6" s="649"/>
      <c r="FK6" s="649"/>
      <c r="FL6" s="649"/>
    </row>
    <row r="7" spans="1:168" s="653" customFormat="1" ht="30" customHeight="1">
      <c r="A7" s="655">
        <v>2015</v>
      </c>
      <c r="B7" s="650">
        <f t="shared" ref="B7:B8" si="0">SUM(D7+G7+J7+M7)</f>
        <v>54.4</v>
      </c>
      <c r="C7" s="650">
        <f t="shared" ref="C7:C8" si="1">SUM(E7+H7+K7+N7)</f>
        <v>1013</v>
      </c>
      <c r="D7" s="656">
        <v>0</v>
      </c>
      <c r="E7" s="656">
        <v>0</v>
      </c>
      <c r="F7" s="657">
        <v>0</v>
      </c>
      <c r="G7" s="651">
        <v>50.6</v>
      </c>
      <c r="H7" s="650">
        <v>966</v>
      </c>
      <c r="I7" s="619">
        <v>1910</v>
      </c>
      <c r="J7" s="619">
        <v>1</v>
      </c>
      <c r="K7" s="619">
        <v>12</v>
      </c>
      <c r="L7" s="619">
        <v>1150</v>
      </c>
      <c r="M7" s="651">
        <v>2.8</v>
      </c>
      <c r="N7" s="651">
        <v>35</v>
      </c>
      <c r="O7" s="652">
        <v>1250</v>
      </c>
      <c r="P7" s="654">
        <v>2015</v>
      </c>
    </row>
    <row r="8" spans="1:168" s="653" customFormat="1" ht="30" customHeight="1">
      <c r="A8" s="655">
        <v>2016</v>
      </c>
      <c r="B8" s="650">
        <f t="shared" si="0"/>
        <v>54.6</v>
      </c>
      <c r="C8" s="650">
        <f t="shared" si="1"/>
        <v>1015</v>
      </c>
      <c r="D8" s="656">
        <v>0</v>
      </c>
      <c r="E8" s="656">
        <v>0</v>
      </c>
      <c r="F8" s="657">
        <v>0</v>
      </c>
      <c r="G8" s="651">
        <v>50.6</v>
      </c>
      <c r="H8" s="650">
        <v>967</v>
      </c>
      <c r="I8" s="619">
        <v>1910</v>
      </c>
      <c r="J8" s="619">
        <v>1.2</v>
      </c>
      <c r="K8" s="619">
        <v>13</v>
      </c>
      <c r="L8" s="619">
        <v>1148</v>
      </c>
      <c r="M8" s="651">
        <v>2.8</v>
      </c>
      <c r="N8" s="651">
        <v>35</v>
      </c>
      <c r="O8" s="652">
        <v>1250</v>
      </c>
      <c r="P8" s="654">
        <v>2016</v>
      </c>
    </row>
    <row r="9" spans="1:168" s="653" customFormat="1" ht="30" customHeight="1">
      <c r="A9" s="655">
        <v>2017</v>
      </c>
      <c r="B9" s="650">
        <v>54.6</v>
      </c>
      <c r="C9" s="650">
        <v>1013.9</v>
      </c>
      <c r="D9" s="656">
        <v>0</v>
      </c>
      <c r="E9" s="656">
        <v>0</v>
      </c>
      <c r="F9" s="657">
        <v>0</v>
      </c>
      <c r="G9" s="651">
        <v>49.53</v>
      </c>
      <c r="H9" s="650">
        <v>952.4</v>
      </c>
      <c r="I9" s="619">
        <v>1923</v>
      </c>
      <c r="J9" s="619">
        <v>1.2</v>
      </c>
      <c r="K9" s="619">
        <v>13</v>
      </c>
      <c r="L9" s="619">
        <v>1148</v>
      </c>
      <c r="M9" s="651">
        <v>3.87</v>
      </c>
      <c r="N9" s="651">
        <v>48.5</v>
      </c>
      <c r="O9" s="652">
        <v>1253</v>
      </c>
      <c r="P9" s="654">
        <v>2017</v>
      </c>
    </row>
    <row r="10" spans="1:168" s="653" customFormat="1" ht="30" customHeight="1">
      <c r="A10" s="655">
        <v>2018</v>
      </c>
      <c r="B10" s="650">
        <v>51.3</v>
      </c>
      <c r="C10" s="650">
        <v>941.5</v>
      </c>
      <c r="D10" s="656">
        <v>0</v>
      </c>
      <c r="E10" s="656">
        <v>0</v>
      </c>
      <c r="F10" s="657">
        <v>0</v>
      </c>
      <c r="G10" s="651">
        <v>46.2</v>
      </c>
      <c r="H10" s="650">
        <v>881.5</v>
      </c>
      <c r="I10" s="619">
        <v>1908</v>
      </c>
      <c r="J10" s="619">
        <v>1.1000000000000001</v>
      </c>
      <c r="K10" s="619">
        <v>12</v>
      </c>
      <c r="L10" s="619">
        <v>1090.9000000000001</v>
      </c>
      <c r="M10" s="651">
        <v>4</v>
      </c>
      <c r="N10" s="651">
        <v>48</v>
      </c>
      <c r="O10" s="652">
        <v>1200</v>
      </c>
      <c r="P10" s="654">
        <v>2018</v>
      </c>
    </row>
    <row r="11" spans="1:168" s="653" customFormat="1" ht="30" customHeight="1">
      <c r="A11" s="655">
        <v>2019</v>
      </c>
      <c r="B11" s="650">
        <v>53.3</v>
      </c>
      <c r="C11" s="650">
        <v>956.2</v>
      </c>
      <c r="D11" s="656">
        <v>0</v>
      </c>
      <c r="E11" s="656">
        <v>0</v>
      </c>
      <c r="F11" s="657">
        <v>0</v>
      </c>
      <c r="G11" s="651">
        <v>46.4</v>
      </c>
      <c r="H11" s="650">
        <v>888.2</v>
      </c>
      <c r="I11" s="619">
        <v>1914.2</v>
      </c>
      <c r="J11" s="619">
        <v>2.6</v>
      </c>
      <c r="K11" s="619">
        <v>14.8</v>
      </c>
      <c r="L11" s="619">
        <v>569</v>
      </c>
      <c r="M11" s="651">
        <v>4.3</v>
      </c>
      <c r="N11" s="651">
        <v>53.2</v>
      </c>
      <c r="O11" s="652">
        <v>1237.2</v>
      </c>
      <c r="P11" s="654">
        <v>2019</v>
      </c>
    </row>
    <row r="12" spans="1:168" s="653" customFormat="1" ht="30" customHeight="1">
      <c r="A12" s="655">
        <v>2020</v>
      </c>
      <c r="B12" s="650">
        <f>D12+G12+J12+M12</f>
        <v>58.17</v>
      </c>
      <c r="C12" s="650">
        <f>E12+H12+K12+N12</f>
        <v>1610.4</v>
      </c>
      <c r="D12" s="1006">
        <v>4.9000000000000004</v>
      </c>
      <c r="E12" s="1006">
        <v>47.4</v>
      </c>
      <c r="F12" s="1007">
        <f>E12/D12*100</f>
        <v>967.34693877551013</v>
      </c>
      <c r="G12" s="651">
        <v>46.4</v>
      </c>
      <c r="H12" s="650">
        <v>1460</v>
      </c>
      <c r="I12" s="619">
        <f>H12/G12*100</f>
        <v>3146.5517241379312</v>
      </c>
      <c r="J12" s="619">
        <v>2.6</v>
      </c>
      <c r="K12" s="619">
        <v>14.8</v>
      </c>
      <c r="L12" s="619">
        <f>K12/J12*100</f>
        <v>569.23076923076928</v>
      </c>
      <c r="M12" s="651">
        <v>4.2699999999999996</v>
      </c>
      <c r="N12" s="651">
        <v>88.2</v>
      </c>
      <c r="O12" s="652">
        <f>N12/M12*100</f>
        <v>2065.5737704918033</v>
      </c>
      <c r="P12" s="654">
        <v>2020</v>
      </c>
    </row>
    <row r="13" spans="1:168" s="781" customFormat="1" ht="30" customHeight="1">
      <c r="A13" s="655">
        <v>2021</v>
      </c>
      <c r="B13" s="650">
        <v>58.17</v>
      </c>
      <c r="C13" s="650">
        <v>1624.6</v>
      </c>
      <c r="D13" s="1006">
        <v>4.9000000000000004</v>
      </c>
      <c r="E13" s="1006">
        <v>56</v>
      </c>
      <c r="F13" s="1007">
        <v>1120</v>
      </c>
      <c r="G13" s="651">
        <v>46.4</v>
      </c>
      <c r="H13" s="650">
        <v>1503.3</v>
      </c>
      <c r="I13" s="619">
        <v>3240</v>
      </c>
      <c r="J13" s="619">
        <v>2.6</v>
      </c>
      <c r="K13" s="619">
        <v>15</v>
      </c>
      <c r="L13" s="619">
        <v>580</v>
      </c>
      <c r="M13" s="651">
        <v>4.2699999999999996</v>
      </c>
      <c r="N13" s="651">
        <v>50.3</v>
      </c>
      <c r="O13" s="652">
        <v>1172</v>
      </c>
      <c r="P13" s="654">
        <v>2021</v>
      </c>
    </row>
    <row r="14" spans="1:168" s="781" customFormat="1" ht="30" customHeight="1">
      <c r="A14" s="655">
        <v>2022</v>
      </c>
      <c r="B14" s="650">
        <v>46.999999999999993</v>
      </c>
      <c r="C14" s="650">
        <v>1314.26623</v>
      </c>
      <c r="D14" s="1006">
        <v>4.9000000000000004</v>
      </c>
      <c r="E14" s="1006">
        <v>41.500060000000005</v>
      </c>
      <c r="F14" s="1007">
        <v>846.94</v>
      </c>
      <c r="G14" s="651">
        <v>35.299999999999997</v>
      </c>
      <c r="H14" s="650">
        <v>1152</v>
      </c>
      <c r="I14" s="619">
        <v>3263.46</v>
      </c>
      <c r="J14" s="619">
        <v>2.9</v>
      </c>
      <c r="K14" s="619">
        <v>31.199939999999998</v>
      </c>
      <c r="L14" s="619">
        <v>1075.8599999999999</v>
      </c>
      <c r="M14" s="651">
        <v>3.9</v>
      </c>
      <c r="N14" s="651">
        <v>89.56622999999999</v>
      </c>
      <c r="O14" s="619">
        <v>2296.5700000000002</v>
      </c>
      <c r="P14" s="1011">
        <v>2022</v>
      </c>
    </row>
    <row r="15" spans="1:168" s="1114" customFormat="1" ht="30" customHeight="1">
      <c r="A15" s="1115">
        <v>2023</v>
      </c>
      <c r="B15" s="1120">
        <v>47</v>
      </c>
      <c r="C15" s="1116">
        <v>1326.308</v>
      </c>
      <c r="D15" s="1117">
        <v>6.9</v>
      </c>
      <c r="E15" s="1117">
        <v>59.5</v>
      </c>
      <c r="F15" s="1118">
        <v>862.31884057971013</v>
      </c>
      <c r="G15" s="1119">
        <v>33.1</v>
      </c>
      <c r="H15" s="1116">
        <v>1150</v>
      </c>
      <c r="I15" s="1110">
        <v>3474.320241691843</v>
      </c>
      <c r="J15" s="1110">
        <v>3</v>
      </c>
      <c r="K15" s="1110">
        <v>29</v>
      </c>
      <c r="L15" s="1110">
        <v>966.66666666666663</v>
      </c>
      <c r="M15" s="1119">
        <v>4</v>
      </c>
      <c r="N15" s="1119">
        <v>87.808000000000007</v>
      </c>
      <c r="O15" s="1121">
        <v>2195.2000000000003</v>
      </c>
      <c r="P15" s="1122">
        <v>2023</v>
      </c>
    </row>
    <row r="16" spans="1:168" s="781" customFormat="1" ht="30" customHeight="1">
      <c r="A16" s="928">
        <v>2024</v>
      </c>
      <c r="B16" s="930">
        <v>54</v>
      </c>
      <c r="C16" s="930">
        <v>721.9</v>
      </c>
      <c r="D16" s="1008">
        <v>10.6</v>
      </c>
      <c r="E16" s="1008">
        <v>61</v>
      </c>
      <c r="F16" s="1009">
        <v>575.5</v>
      </c>
      <c r="G16" s="931">
        <v>32.200000000000003</v>
      </c>
      <c r="H16" s="930">
        <v>530.9</v>
      </c>
      <c r="I16" s="927">
        <v>1648.8</v>
      </c>
      <c r="J16" s="927">
        <v>6.4</v>
      </c>
      <c r="K16" s="927">
        <v>44.5</v>
      </c>
      <c r="L16" s="927">
        <v>695.3</v>
      </c>
      <c r="M16" s="931">
        <v>4.9000000000000004</v>
      </c>
      <c r="N16" s="931">
        <v>85.5</v>
      </c>
      <c r="O16" s="927">
        <v>1744.9</v>
      </c>
      <c r="P16" s="929">
        <v>2024</v>
      </c>
    </row>
    <row r="17" spans="1:168" s="831" customFormat="1" ht="15" customHeight="1">
      <c r="A17" s="1316" t="s">
        <v>367</v>
      </c>
      <c r="B17" s="1317"/>
      <c r="C17" s="1317"/>
      <c r="D17" s="658"/>
      <c r="E17" s="658"/>
      <c r="F17" s="658"/>
      <c r="G17" s="658"/>
      <c r="H17" s="658"/>
      <c r="I17" s="658"/>
      <c r="J17" s="658"/>
      <c r="K17" s="658"/>
      <c r="L17" s="658"/>
      <c r="M17" s="658"/>
      <c r="N17" s="658"/>
      <c r="O17" s="658"/>
      <c r="P17" s="302" t="s">
        <v>379</v>
      </c>
      <c r="Q17" s="659"/>
      <c r="R17" s="659"/>
      <c r="S17" s="659"/>
      <c r="T17" s="659"/>
      <c r="U17" s="659"/>
      <c r="V17" s="659"/>
      <c r="W17" s="659"/>
      <c r="X17" s="659"/>
      <c r="Y17" s="659"/>
      <c r="Z17" s="659"/>
      <c r="AA17" s="659"/>
      <c r="AB17" s="659"/>
      <c r="AC17" s="659"/>
      <c r="AD17" s="659"/>
      <c r="AE17" s="659"/>
      <c r="AF17" s="659"/>
      <c r="AG17" s="659"/>
      <c r="AH17" s="659"/>
      <c r="AI17" s="659"/>
      <c r="AJ17" s="659"/>
      <c r="AK17" s="659"/>
      <c r="AL17" s="659"/>
      <c r="AM17" s="659"/>
      <c r="AN17" s="659"/>
      <c r="AO17" s="659"/>
      <c r="AP17" s="659"/>
      <c r="AQ17" s="659"/>
      <c r="AR17" s="659"/>
      <c r="AS17" s="659"/>
      <c r="AT17" s="659"/>
      <c r="AU17" s="659"/>
      <c r="AV17" s="659"/>
      <c r="AW17" s="659"/>
      <c r="AX17" s="659"/>
      <c r="AY17" s="659"/>
      <c r="AZ17" s="659"/>
      <c r="BA17" s="659"/>
      <c r="BB17" s="659"/>
      <c r="BC17" s="659"/>
      <c r="BD17" s="659"/>
      <c r="BE17" s="659"/>
      <c r="BF17" s="659"/>
      <c r="BG17" s="659"/>
      <c r="BH17" s="659"/>
      <c r="BI17" s="659"/>
      <c r="BJ17" s="659"/>
      <c r="BK17" s="659"/>
      <c r="BL17" s="659"/>
      <c r="BM17" s="659"/>
      <c r="BN17" s="659"/>
      <c r="BO17" s="659"/>
      <c r="BP17" s="659"/>
      <c r="BQ17" s="659"/>
      <c r="BR17" s="659"/>
      <c r="BS17" s="659"/>
      <c r="BT17" s="659"/>
      <c r="BU17" s="659"/>
      <c r="BV17" s="659"/>
      <c r="BW17" s="659"/>
      <c r="BX17" s="659"/>
      <c r="BY17" s="659"/>
      <c r="BZ17" s="659"/>
      <c r="CA17" s="659"/>
      <c r="CB17" s="659"/>
      <c r="CC17" s="659"/>
      <c r="CD17" s="659"/>
      <c r="CE17" s="659"/>
      <c r="CF17" s="659"/>
      <c r="CG17" s="659"/>
      <c r="CH17" s="659"/>
      <c r="CI17" s="659"/>
      <c r="CJ17" s="659"/>
      <c r="CK17" s="659"/>
      <c r="CL17" s="659"/>
      <c r="CM17" s="659"/>
      <c r="CN17" s="659"/>
      <c r="CO17" s="659"/>
      <c r="CP17" s="659"/>
      <c r="CQ17" s="659"/>
      <c r="CR17" s="659"/>
      <c r="CS17" s="659"/>
      <c r="CT17" s="659"/>
      <c r="CU17" s="659"/>
      <c r="CV17" s="659"/>
      <c r="CW17" s="659"/>
      <c r="CX17" s="659"/>
      <c r="CY17" s="659"/>
      <c r="CZ17" s="659"/>
      <c r="DA17" s="659"/>
      <c r="DB17" s="659"/>
      <c r="DC17" s="659"/>
      <c r="DD17" s="659"/>
      <c r="DE17" s="659"/>
      <c r="DF17" s="659"/>
      <c r="DG17" s="659"/>
      <c r="DH17" s="659"/>
      <c r="DI17" s="659"/>
      <c r="DJ17" s="659"/>
      <c r="DK17" s="659"/>
      <c r="DL17" s="659"/>
      <c r="DM17" s="659"/>
      <c r="DN17" s="659"/>
      <c r="DO17" s="659"/>
      <c r="DP17" s="659"/>
      <c r="DQ17" s="659"/>
      <c r="DR17" s="659"/>
      <c r="DS17" s="659"/>
      <c r="DT17" s="659"/>
      <c r="DU17" s="659"/>
      <c r="DV17" s="659"/>
      <c r="DW17" s="659"/>
      <c r="DX17" s="659"/>
      <c r="DY17" s="659"/>
      <c r="DZ17" s="659"/>
      <c r="EA17" s="659"/>
      <c r="EB17" s="659"/>
      <c r="EC17" s="659"/>
      <c r="ED17" s="659"/>
      <c r="EE17" s="659"/>
      <c r="EF17" s="659"/>
      <c r="EG17" s="659"/>
      <c r="EH17" s="659"/>
      <c r="EI17" s="659"/>
      <c r="EJ17" s="659"/>
      <c r="EK17" s="659"/>
      <c r="EL17" s="659"/>
      <c r="EM17" s="659"/>
      <c r="EN17" s="659"/>
      <c r="EO17" s="659"/>
      <c r="EP17" s="659"/>
      <c r="EQ17" s="659"/>
      <c r="ER17" s="659"/>
      <c r="ES17" s="659"/>
      <c r="ET17" s="659"/>
      <c r="EU17" s="659"/>
      <c r="EV17" s="659"/>
      <c r="EW17" s="659"/>
      <c r="EX17" s="659"/>
      <c r="EY17" s="659"/>
      <c r="EZ17" s="659"/>
      <c r="FA17" s="659"/>
      <c r="FB17" s="659"/>
      <c r="FC17" s="659"/>
      <c r="FD17" s="659"/>
      <c r="FE17" s="659"/>
      <c r="FF17" s="659"/>
      <c r="FG17" s="659"/>
      <c r="FH17" s="659"/>
      <c r="FI17" s="659"/>
      <c r="FJ17" s="659"/>
      <c r="FK17" s="659"/>
      <c r="FL17" s="659"/>
    </row>
    <row r="18" spans="1:168" ht="16.5" customHeight="1">
      <c r="B18" s="661"/>
      <c r="C18" s="662"/>
      <c r="D18" s="662"/>
      <c r="E18" s="662"/>
      <c r="F18" s="662"/>
      <c r="G18" s="662"/>
      <c r="H18" s="662"/>
      <c r="I18" s="662"/>
      <c r="J18" s="662"/>
      <c r="K18" s="662"/>
      <c r="L18" s="662"/>
      <c r="M18" s="662"/>
      <c r="N18" s="662"/>
      <c r="O18" s="662"/>
    </row>
    <row r="19" spans="1:168" ht="15.75" customHeight="1">
      <c r="B19" s="661"/>
      <c r="C19" s="662"/>
      <c r="D19" s="662"/>
      <c r="E19" s="662"/>
      <c r="F19" s="662"/>
      <c r="G19" s="662"/>
      <c r="H19" s="662"/>
      <c r="I19" s="662"/>
      <c r="J19" s="662"/>
      <c r="K19" s="662"/>
      <c r="L19" s="662"/>
      <c r="M19" s="662"/>
      <c r="N19" s="662"/>
      <c r="O19" s="662"/>
    </row>
    <row r="20" spans="1:168" ht="12">
      <c r="B20" s="661"/>
      <c r="C20" s="662"/>
      <c r="D20" s="662"/>
      <c r="E20" s="662"/>
      <c r="F20" s="662"/>
      <c r="G20" s="662"/>
      <c r="H20" s="662"/>
      <c r="I20" s="662"/>
      <c r="J20" s="662"/>
      <c r="K20" s="662"/>
      <c r="L20" s="662"/>
      <c r="M20" s="662"/>
      <c r="N20" s="662"/>
      <c r="O20" s="662"/>
    </row>
    <row r="21" spans="1:168" ht="12">
      <c r="B21" s="661"/>
      <c r="C21" s="662"/>
      <c r="D21" s="662"/>
      <c r="E21" s="662"/>
      <c r="F21" s="662"/>
      <c r="G21" s="662"/>
      <c r="H21" s="662"/>
      <c r="I21" s="662"/>
      <c r="J21" s="662"/>
      <c r="K21" s="662"/>
      <c r="L21" s="662"/>
      <c r="M21" s="662"/>
      <c r="N21" s="662"/>
      <c r="O21" s="662"/>
    </row>
    <row r="22" spans="1:168" ht="12">
      <c r="B22" s="661"/>
      <c r="C22" s="662"/>
      <c r="D22" s="662"/>
      <c r="E22" s="662"/>
      <c r="F22" s="662"/>
      <c r="G22" s="662"/>
      <c r="H22" s="662"/>
      <c r="I22" s="662"/>
      <c r="J22" s="662"/>
      <c r="K22" s="662"/>
      <c r="L22" s="662"/>
      <c r="M22" s="662"/>
      <c r="N22" s="662"/>
      <c r="O22" s="662"/>
    </row>
    <row r="23" spans="1:168" ht="12">
      <c r="B23" s="661"/>
      <c r="D23" s="662"/>
      <c r="E23" s="662"/>
      <c r="F23" s="662"/>
      <c r="G23" s="662"/>
      <c r="H23" s="662"/>
      <c r="M23" s="662"/>
      <c r="N23" s="662"/>
      <c r="O23" s="662"/>
    </row>
    <row r="24" spans="1:168" ht="12">
      <c r="B24" s="661"/>
      <c r="C24" s="662"/>
      <c r="D24" s="662"/>
      <c r="E24" s="662"/>
      <c r="F24" s="662"/>
      <c r="G24" s="662"/>
      <c r="H24" s="662"/>
      <c r="I24" s="662"/>
      <c r="J24" s="662"/>
      <c r="K24" s="662"/>
      <c r="L24" s="662"/>
      <c r="M24" s="662"/>
      <c r="O24" s="662"/>
    </row>
    <row r="25" spans="1:168" ht="12">
      <c r="B25" s="661"/>
      <c r="C25" s="662"/>
      <c r="D25" s="662"/>
      <c r="F25" s="662"/>
      <c r="G25" s="662"/>
      <c r="H25" s="662"/>
      <c r="I25" s="662"/>
      <c r="J25" s="662"/>
      <c r="K25" s="662"/>
      <c r="L25" s="662"/>
      <c r="M25" s="662"/>
      <c r="N25" s="662"/>
      <c r="O25" s="662"/>
    </row>
    <row r="26" spans="1:168" ht="12">
      <c r="A26" s="662"/>
      <c r="B26" s="661"/>
      <c r="C26" s="662"/>
      <c r="D26" s="662"/>
      <c r="E26" s="662"/>
      <c r="F26" s="662"/>
      <c r="G26" s="662"/>
      <c r="H26" s="662"/>
      <c r="I26" s="662"/>
      <c r="J26" s="662"/>
      <c r="K26" s="662"/>
      <c r="L26" s="662"/>
      <c r="M26" s="662"/>
      <c r="O26" s="662"/>
      <c r="P26" s="662"/>
    </row>
    <row r="27" spans="1:168" ht="12">
      <c r="B27" s="661"/>
      <c r="C27" s="662"/>
      <c r="D27" s="662"/>
      <c r="E27" s="662"/>
      <c r="F27" s="662"/>
      <c r="G27" s="662"/>
      <c r="I27" s="662"/>
      <c r="J27" s="662"/>
      <c r="K27" s="662"/>
      <c r="L27" s="662"/>
      <c r="M27" s="662"/>
      <c r="O27" s="662"/>
    </row>
    <row r="28" spans="1:168" ht="12">
      <c r="B28" s="661"/>
      <c r="C28" s="662"/>
      <c r="D28" s="662"/>
      <c r="E28" s="662"/>
      <c r="F28" s="662"/>
      <c r="G28" s="662"/>
      <c r="H28" s="662"/>
      <c r="I28" s="662"/>
      <c r="J28" s="662"/>
      <c r="K28" s="662"/>
      <c r="L28" s="662"/>
      <c r="M28" s="662"/>
      <c r="N28" s="662"/>
      <c r="O28" s="662"/>
    </row>
    <row r="29" spans="1:168" ht="12">
      <c r="B29" s="661"/>
      <c r="C29" s="662"/>
      <c r="D29" s="662"/>
      <c r="E29" s="662"/>
      <c r="F29" s="662"/>
      <c r="G29" s="662"/>
      <c r="H29" s="662"/>
      <c r="I29" s="662"/>
      <c r="J29" s="662"/>
      <c r="K29" s="662"/>
      <c r="L29" s="662"/>
      <c r="M29" s="662"/>
      <c r="N29" s="662"/>
      <c r="O29" s="662"/>
    </row>
    <row r="30" spans="1:168" ht="12">
      <c r="B30" s="661"/>
      <c r="C30" s="662"/>
      <c r="D30" s="662"/>
      <c r="E30" s="662"/>
      <c r="F30" s="662"/>
      <c r="G30" s="662"/>
      <c r="H30" s="662"/>
      <c r="I30" s="662"/>
      <c r="J30" s="662"/>
      <c r="K30" s="662"/>
      <c r="L30" s="662"/>
      <c r="M30" s="662"/>
      <c r="N30" s="662"/>
      <c r="O30" s="662"/>
    </row>
    <row r="31" spans="1:168" ht="12">
      <c r="B31" s="661"/>
      <c r="C31" s="662"/>
      <c r="D31" s="662"/>
      <c r="E31" s="662"/>
      <c r="F31" s="662"/>
      <c r="G31" s="662"/>
      <c r="H31" s="662"/>
      <c r="I31" s="662"/>
      <c r="J31" s="662"/>
      <c r="K31" s="662"/>
      <c r="L31" s="662"/>
      <c r="M31" s="662"/>
      <c r="N31" s="662"/>
      <c r="O31" s="662"/>
    </row>
    <row r="32" spans="1:168" ht="12">
      <c r="B32" s="661"/>
      <c r="C32" s="662"/>
      <c r="D32" s="662"/>
      <c r="E32" s="662"/>
      <c r="F32" s="662"/>
      <c r="G32" s="662"/>
      <c r="H32" s="662"/>
      <c r="I32" s="662"/>
      <c r="J32" s="662"/>
      <c r="K32" s="662"/>
      <c r="L32" s="662"/>
      <c r="M32" s="662"/>
      <c r="N32" s="662"/>
      <c r="O32" s="662"/>
    </row>
    <row r="33" spans="2:168" ht="12">
      <c r="B33" s="661"/>
      <c r="C33" s="662"/>
      <c r="D33" s="662"/>
      <c r="E33" s="662"/>
      <c r="F33" s="662"/>
      <c r="G33" s="662"/>
      <c r="H33" s="662"/>
      <c r="I33" s="662"/>
      <c r="J33" s="662"/>
      <c r="K33" s="662"/>
      <c r="L33" s="662"/>
      <c r="M33" s="662"/>
      <c r="N33" s="662"/>
      <c r="O33" s="662"/>
      <c r="Q33" s="660"/>
      <c r="R33" s="660"/>
      <c r="S33" s="660"/>
      <c r="T33" s="660"/>
      <c r="U33" s="660"/>
      <c r="V33" s="660"/>
      <c r="W33" s="660"/>
      <c r="X33" s="660"/>
      <c r="Y33" s="660"/>
      <c r="Z33" s="660"/>
      <c r="AA33" s="660"/>
      <c r="AB33" s="660"/>
      <c r="AC33" s="660"/>
      <c r="AD33" s="660"/>
      <c r="AE33" s="660"/>
      <c r="AF33" s="660"/>
      <c r="AG33" s="660"/>
      <c r="AH33" s="660"/>
      <c r="AI33" s="660"/>
      <c r="AJ33" s="660"/>
      <c r="AK33" s="660"/>
      <c r="AL33" s="660"/>
      <c r="AM33" s="660"/>
      <c r="AN33" s="660"/>
      <c r="AO33" s="660"/>
      <c r="AP33" s="660"/>
      <c r="AQ33" s="660"/>
      <c r="AR33" s="660"/>
      <c r="AS33" s="660"/>
      <c r="AT33" s="660"/>
      <c r="AU33" s="660"/>
      <c r="AV33" s="660"/>
      <c r="AW33" s="660"/>
      <c r="AX33" s="660"/>
      <c r="AY33" s="660"/>
      <c r="AZ33" s="660"/>
      <c r="BA33" s="660"/>
      <c r="BB33" s="660"/>
      <c r="BC33" s="660"/>
      <c r="BD33" s="660"/>
      <c r="BE33" s="660"/>
      <c r="BF33" s="660"/>
      <c r="BG33" s="660"/>
      <c r="BH33" s="660"/>
      <c r="BI33" s="660"/>
      <c r="BJ33" s="660"/>
      <c r="BK33" s="660"/>
      <c r="BL33" s="660"/>
      <c r="BM33" s="660"/>
      <c r="BN33" s="660"/>
      <c r="BO33" s="660"/>
      <c r="BP33" s="660"/>
      <c r="BQ33" s="660"/>
      <c r="BR33" s="660"/>
      <c r="BS33" s="660"/>
      <c r="BT33" s="660"/>
      <c r="BU33" s="660"/>
      <c r="BV33" s="660"/>
      <c r="BW33" s="660"/>
      <c r="BX33" s="660"/>
      <c r="BY33" s="660"/>
      <c r="BZ33" s="660"/>
      <c r="CA33" s="660"/>
      <c r="CB33" s="660"/>
      <c r="CC33" s="660"/>
      <c r="CD33" s="660"/>
      <c r="CE33" s="660"/>
      <c r="CF33" s="660"/>
      <c r="CG33" s="660"/>
      <c r="CH33" s="660"/>
      <c r="CI33" s="660"/>
      <c r="CJ33" s="660"/>
      <c r="CK33" s="660"/>
      <c r="CL33" s="660"/>
      <c r="CM33" s="660"/>
      <c r="CN33" s="660"/>
      <c r="CO33" s="660"/>
      <c r="CP33" s="660"/>
      <c r="CQ33" s="660"/>
      <c r="CR33" s="660"/>
      <c r="CS33" s="660"/>
      <c r="CT33" s="660"/>
      <c r="CU33" s="660"/>
      <c r="CV33" s="660"/>
      <c r="CW33" s="660"/>
      <c r="CX33" s="660"/>
      <c r="CY33" s="660"/>
      <c r="CZ33" s="660"/>
      <c r="DA33" s="660"/>
      <c r="DB33" s="660"/>
      <c r="DC33" s="660"/>
      <c r="DD33" s="660"/>
      <c r="DE33" s="660"/>
      <c r="DF33" s="660"/>
      <c r="DG33" s="660"/>
      <c r="DH33" s="660"/>
      <c r="DI33" s="660"/>
      <c r="DJ33" s="660"/>
      <c r="DK33" s="660"/>
      <c r="DL33" s="660"/>
      <c r="DM33" s="660"/>
      <c r="DN33" s="660"/>
      <c r="DO33" s="660"/>
      <c r="DP33" s="660"/>
      <c r="DQ33" s="660"/>
      <c r="DR33" s="660"/>
      <c r="DS33" s="660"/>
      <c r="DT33" s="660"/>
      <c r="DU33" s="660"/>
      <c r="DV33" s="660"/>
      <c r="DW33" s="660"/>
      <c r="DX33" s="660"/>
      <c r="DY33" s="660"/>
      <c r="DZ33" s="660"/>
      <c r="EA33" s="660"/>
      <c r="EB33" s="660"/>
      <c r="EC33" s="660"/>
      <c r="ED33" s="660"/>
      <c r="EE33" s="660"/>
      <c r="EF33" s="660"/>
      <c r="EG33" s="660"/>
      <c r="EH33" s="660"/>
      <c r="EI33" s="660"/>
      <c r="EJ33" s="660"/>
      <c r="EK33" s="660"/>
      <c r="EL33" s="660"/>
      <c r="EM33" s="660"/>
      <c r="EN33" s="660"/>
      <c r="EO33" s="660"/>
      <c r="EP33" s="660"/>
      <c r="EQ33" s="660"/>
      <c r="ER33" s="660"/>
      <c r="ES33" s="660"/>
      <c r="ET33" s="660"/>
      <c r="EU33" s="660"/>
      <c r="EV33" s="660"/>
      <c r="EW33" s="660"/>
      <c r="EX33" s="660"/>
      <c r="EY33" s="660"/>
      <c r="EZ33" s="660"/>
      <c r="FA33" s="660"/>
      <c r="FB33" s="660"/>
      <c r="FC33" s="660"/>
      <c r="FD33" s="660"/>
      <c r="FE33" s="660"/>
      <c r="FF33" s="660"/>
      <c r="FG33" s="660"/>
      <c r="FH33" s="660"/>
      <c r="FI33" s="660"/>
      <c r="FJ33" s="660"/>
      <c r="FK33" s="660"/>
      <c r="FL33" s="660"/>
    </row>
    <row r="34" spans="2:168" ht="12">
      <c r="B34" s="661"/>
      <c r="C34" s="662"/>
      <c r="D34" s="662"/>
      <c r="E34" s="662"/>
      <c r="F34" s="662"/>
      <c r="G34" s="662"/>
      <c r="H34" s="662"/>
      <c r="I34" s="662"/>
      <c r="J34" s="662"/>
      <c r="K34" s="662"/>
      <c r="L34" s="662"/>
      <c r="M34" s="662"/>
      <c r="N34" s="662"/>
      <c r="O34" s="662"/>
      <c r="Q34" s="660"/>
      <c r="R34" s="660"/>
      <c r="S34" s="660"/>
      <c r="T34" s="660"/>
      <c r="U34" s="660"/>
      <c r="V34" s="660"/>
      <c r="W34" s="660"/>
      <c r="X34" s="660"/>
      <c r="Y34" s="660"/>
      <c r="Z34" s="660"/>
      <c r="AA34" s="660"/>
      <c r="AB34" s="660"/>
      <c r="AC34" s="660"/>
      <c r="AD34" s="660"/>
      <c r="AE34" s="660"/>
      <c r="AF34" s="660"/>
      <c r="AG34" s="660"/>
      <c r="AH34" s="660"/>
      <c r="AI34" s="660"/>
      <c r="AJ34" s="660"/>
      <c r="AK34" s="660"/>
      <c r="AL34" s="660"/>
      <c r="AM34" s="660"/>
      <c r="AN34" s="660"/>
      <c r="AO34" s="660"/>
      <c r="AP34" s="660"/>
      <c r="AQ34" s="660"/>
      <c r="AR34" s="660"/>
      <c r="AS34" s="660"/>
      <c r="AT34" s="660"/>
      <c r="AU34" s="660"/>
      <c r="AV34" s="660"/>
      <c r="AW34" s="660"/>
      <c r="AX34" s="660"/>
      <c r="AY34" s="660"/>
      <c r="AZ34" s="660"/>
      <c r="BA34" s="660"/>
      <c r="BB34" s="660"/>
      <c r="BC34" s="660"/>
      <c r="BD34" s="660"/>
      <c r="BE34" s="660"/>
      <c r="BF34" s="660"/>
      <c r="BG34" s="660"/>
      <c r="BH34" s="660"/>
      <c r="BI34" s="660"/>
      <c r="BJ34" s="660"/>
      <c r="BK34" s="660"/>
      <c r="BL34" s="660"/>
      <c r="BM34" s="660"/>
      <c r="BN34" s="660"/>
      <c r="BO34" s="660"/>
      <c r="BP34" s="660"/>
      <c r="BQ34" s="660"/>
      <c r="BR34" s="660"/>
      <c r="BS34" s="660"/>
      <c r="BT34" s="660"/>
      <c r="BU34" s="660"/>
      <c r="BV34" s="660"/>
      <c r="BW34" s="660"/>
      <c r="BX34" s="660"/>
      <c r="BY34" s="660"/>
      <c r="BZ34" s="660"/>
      <c r="CA34" s="660"/>
      <c r="CB34" s="660"/>
      <c r="CC34" s="660"/>
      <c r="CD34" s="660"/>
      <c r="CE34" s="660"/>
      <c r="CF34" s="660"/>
      <c r="CG34" s="660"/>
      <c r="CH34" s="660"/>
      <c r="CI34" s="660"/>
      <c r="CJ34" s="660"/>
      <c r="CK34" s="660"/>
      <c r="CL34" s="660"/>
      <c r="CM34" s="660"/>
      <c r="CN34" s="660"/>
      <c r="CO34" s="660"/>
      <c r="CP34" s="660"/>
      <c r="CQ34" s="660"/>
      <c r="CR34" s="660"/>
      <c r="CS34" s="660"/>
      <c r="CT34" s="660"/>
      <c r="CU34" s="660"/>
      <c r="CV34" s="660"/>
      <c r="CW34" s="660"/>
      <c r="CX34" s="660"/>
      <c r="CY34" s="660"/>
      <c r="CZ34" s="660"/>
      <c r="DA34" s="660"/>
      <c r="DB34" s="660"/>
      <c r="DC34" s="660"/>
      <c r="DD34" s="660"/>
      <c r="DE34" s="660"/>
      <c r="DF34" s="660"/>
      <c r="DG34" s="660"/>
      <c r="DH34" s="660"/>
      <c r="DI34" s="660"/>
      <c r="DJ34" s="660"/>
      <c r="DK34" s="660"/>
      <c r="DL34" s="660"/>
      <c r="DM34" s="660"/>
      <c r="DN34" s="660"/>
      <c r="DO34" s="660"/>
      <c r="DP34" s="660"/>
      <c r="DQ34" s="660"/>
      <c r="DR34" s="660"/>
      <c r="DS34" s="660"/>
      <c r="DT34" s="660"/>
      <c r="DU34" s="660"/>
      <c r="DV34" s="660"/>
      <c r="DW34" s="660"/>
      <c r="DX34" s="660"/>
      <c r="DY34" s="660"/>
      <c r="DZ34" s="660"/>
      <c r="EA34" s="660"/>
      <c r="EB34" s="660"/>
      <c r="EC34" s="660"/>
      <c r="ED34" s="660"/>
      <c r="EE34" s="660"/>
      <c r="EF34" s="660"/>
      <c r="EG34" s="660"/>
      <c r="EH34" s="660"/>
      <c r="EI34" s="660"/>
      <c r="EJ34" s="660"/>
      <c r="EK34" s="660"/>
      <c r="EL34" s="660"/>
      <c r="EM34" s="660"/>
      <c r="EN34" s="660"/>
      <c r="EO34" s="660"/>
      <c r="EP34" s="660"/>
      <c r="EQ34" s="660"/>
      <c r="ER34" s="660"/>
      <c r="ES34" s="660"/>
      <c r="ET34" s="660"/>
      <c r="EU34" s="660"/>
      <c r="EV34" s="660"/>
      <c r="EW34" s="660"/>
      <c r="EX34" s="660"/>
      <c r="EY34" s="660"/>
      <c r="EZ34" s="660"/>
      <c r="FA34" s="660"/>
      <c r="FB34" s="660"/>
      <c r="FC34" s="660"/>
      <c r="FD34" s="660"/>
      <c r="FE34" s="660"/>
      <c r="FF34" s="660"/>
      <c r="FG34" s="660"/>
      <c r="FH34" s="660"/>
      <c r="FI34" s="660"/>
      <c r="FJ34" s="660"/>
      <c r="FK34" s="660"/>
      <c r="FL34" s="660"/>
    </row>
    <row r="35" spans="2:168" ht="12">
      <c r="B35" s="661"/>
      <c r="C35" s="662"/>
      <c r="D35" s="662"/>
      <c r="E35" s="662"/>
      <c r="F35" s="662"/>
      <c r="G35" s="662"/>
      <c r="H35" s="662"/>
      <c r="I35" s="662"/>
      <c r="J35" s="662"/>
      <c r="K35" s="662"/>
      <c r="L35" s="662"/>
      <c r="M35" s="662"/>
      <c r="N35" s="662"/>
      <c r="O35" s="662"/>
      <c r="Q35" s="660"/>
      <c r="R35" s="660"/>
      <c r="S35" s="660"/>
      <c r="T35" s="660"/>
      <c r="U35" s="660"/>
      <c r="V35" s="660"/>
      <c r="W35" s="660"/>
      <c r="X35" s="660"/>
      <c r="Y35" s="660"/>
      <c r="Z35" s="660"/>
      <c r="AA35" s="660"/>
      <c r="AB35" s="660"/>
      <c r="AC35" s="660"/>
      <c r="AD35" s="660"/>
      <c r="AE35" s="660"/>
      <c r="AF35" s="660"/>
      <c r="AG35" s="660"/>
      <c r="AH35" s="660"/>
      <c r="AI35" s="660"/>
      <c r="AJ35" s="660"/>
      <c r="AK35" s="660"/>
      <c r="AL35" s="660"/>
      <c r="AM35" s="660"/>
      <c r="AN35" s="660"/>
      <c r="AO35" s="660"/>
      <c r="AP35" s="660"/>
      <c r="AQ35" s="660"/>
      <c r="AR35" s="660"/>
      <c r="AS35" s="660"/>
      <c r="AT35" s="660"/>
      <c r="AU35" s="660"/>
      <c r="AV35" s="660"/>
      <c r="AW35" s="660"/>
      <c r="AX35" s="660"/>
      <c r="AY35" s="660"/>
      <c r="AZ35" s="660"/>
      <c r="BA35" s="660"/>
      <c r="BB35" s="660"/>
      <c r="BC35" s="660"/>
      <c r="BD35" s="660"/>
      <c r="BE35" s="660"/>
      <c r="BF35" s="660"/>
      <c r="BG35" s="660"/>
      <c r="BH35" s="660"/>
      <c r="BI35" s="660"/>
      <c r="BJ35" s="660"/>
      <c r="BK35" s="660"/>
      <c r="BL35" s="660"/>
      <c r="BM35" s="660"/>
      <c r="BN35" s="660"/>
      <c r="BO35" s="660"/>
      <c r="BP35" s="660"/>
      <c r="BQ35" s="660"/>
      <c r="BR35" s="660"/>
      <c r="BS35" s="660"/>
      <c r="BT35" s="660"/>
      <c r="BU35" s="660"/>
      <c r="BV35" s="660"/>
      <c r="BW35" s="660"/>
      <c r="BX35" s="660"/>
      <c r="BY35" s="660"/>
      <c r="BZ35" s="660"/>
      <c r="CA35" s="660"/>
      <c r="CB35" s="660"/>
      <c r="CC35" s="660"/>
      <c r="CD35" s="660"/>
      <c r="CE35" s="660"/>
      <c r="CF35" s="660"/>
      <c r="CG35" s="660"/>
      <c r="CH35" s="660"/>
      <c r="CI35" s="660"/>
      <c r="CJ35" s="660"/>
      <c r="CK35" s="660"/>
      <c r="CL35" s="660"/>
      <c r="CM35" s="660"/>
      <c r="CN35" s="660"/>
      <c r="CO35" s="660"/>
      <c r="CP35" s="660"/>
      <c r="CQ35" s="660"/>
      <c r="CR35" s="660"/>
      <c r="CS35" s="660"/>
      <c r="CT35" s="660"/>
      <c r="CU35" s="660"/>
      <c r="CV35" s="660"/>
      <c r="CW35" s="660"/>
      <c r="CX35" s="660"/>
      <c r="CY35" s="660"/>
      <c r="CZ35" s="660"/>
      <c r="DA35" s="660"/>
      <c r="DB35" s="660"/>
      <c r="DC35" s="660"/>
      <c r="DD35" s="660"/>
      <c r="DE35" s="660"/>
      <c r="DF35" s="660"/>
      <c r="DG35" s="660"/>
      <c r="DH35" s="660"/>
      <c r="DI35" s="660"/>
      <c r="DJ35" s="660"/>
      <c r="DK35" s="660"/>
      <c r="DL35" s="660"/>
      <c r="DM35" s="660"/>
      <c r="DN35" s="660"/>
      <c r="DO35" s="660"/>
      <c r="DP35" s="660"/>
      <c r="DQ35" s="660"/>
      <c r="DR35" s="660"/>
      <c r="DS35" s="660"/>
      <c r="DT35" s="660"/>
      <c r="DU35" s="660"/>
      <c r="DV35" s="660"/>
      <c r="DW35" s="660"/>
      <c r="DX35" s="660"/>
      <c r="DY35" s="660"/>
      <c r="DZ35" s="660"/>
      <c r="EA35" s="660"/>
      <c r="EB35" s="660"/>
      <c r="EC35" s="660"/>
      <c r="ED35" s="660"/>
      <c r="EE35" s="660"/>
      <c r="EF35" s="660"/>
      <c r="EG35" s="660"/>
      <c r="EH35" s="660"/>
      <c r="EI35" s="660"/>
      <c r="EJ35" s="660"/>
      <c r="EK35" s="660"/>
      <c r="EL35" s="660"/>
      <c r="EM35" s="660"/>
      <c r="EN35" s="660"/>
      <c r="EO35" s="660"/>
      <c r="EP35" s="660"/>
      <c r="EQ35" s="660"/>
      <c r="ER35" s="660"/>
      <c r="ES35" s="660"/>
      <c r="ET35" s="660"/>
      <c r="EU35" s="660"/>
      <c r="EV35" s="660"/>
      <c r="EW35" s="660"/>
      <c r="EX35" s="660"/>
      <c r="EY35" s="660"/>
      <c r="EZ35" s="660"/>
      <c r="FA35" s="660"/>
      <c r="FB35" s="660"/>
      <c r="FC35" s="660"/>
      <c r="FD35" s="660"/>
      <c r="FE35" s="660"/>
      <c r="FF35" s="660"/>
      <c r="FG35" s="660"/>
      <c r="FH35" s="660"/>
      <c r="FI35" s="660"/>
      <c r="FJ35" s="660"/>
      <c r="FK35" s="660"/>
      <c r="FL35" s="660"/>
    </row>
    <row r="36" spans="2:168" ht="12">
      <c r="B36" s="661"/>
      <c r="C36" s="662"/>
      <c r="D36" s="662"/>
      <c r="E36" s="662"/>
      <c r="F36" s="662"/>
      <c r="G36" s="662"/>
      <c r="H36" s="662"/>
      <c r="I36" s="662"/>
      <c r="J36" s="662"/>
      <c r="K36" s="662"/>
      <c r="L36" s="662"/>
      <c r="M36" s="662"/>
      <c r="N36" s="662"/>
      <c r="O36" s="662"/>
      <c r="Q36" s="660"/>
      <c r="R36" s="660"/>
      <c r="S36" s="660"/>
      <c r="T36" s="660"/>
      <c r="U36" s="660"/>
      <c r="V36" s="660"/>
      <c r="W36" s="660"/>
      <c r="X36" s="660"/>
      <c r="Y36" s="660"/>
      <c r="Z36" s="660"/>
      <c r="AA36" s="660"/>
      <c r="AB36" s="660"/>
      <c r="AC36" s="660"/>
      <c r="AD36" s="660"/>
      <c r="AE36" s="660"/>
      <c r="AF36" s="660"/>
      <c r="AG36" s="660"/>
      <c r="AH36" s="660"/>
      <c r="AI36" s="660"/>
      <c r="AJ36" s="660"/>
      <c r="AK36" s="660"/>
      <c r="AL36" s="660"/>
      <c r="AM36" s="660"/>
      <c r="AN36" s="660"/>
      <c r="AO36" s="660"/>
      <c r="AP36" s="660"/>
      <c r="AQ36" s="660"/>
      <c r="AR36" s="660"/>
      <c r="AS36" s="660"/>
      <c r="AT36" s="660"/>
      <c r="AU36" s="660"/>
      <c r="AV36" s="660"/>
      <c r="AW36" s="660"/>
      <c r="AX36" s="660"/>
      <c r="AY36" s="660"/>
      <c r="AZ36" s="660"/>
      <c r="BA36" s="660"/>
      <c r="BB36" s="660"/>
      <c r="BC36" s="660"/>
      <c r="BD36" s="660"/>
      <c r="BE36" s="660"/>
      <c r="BF36" s="660"/>
      <c r="BG36" s="660"/>
      <c r="BH36" s="660"/>
      <c r="BI36" s="660"/>
      <c r="BJ36" s="660"/>
      <c r="BK36" s="660"/>
      <c r="BL36" s="660"/>
      <c r="BM36" s="660"/>
      <c r="BN36" s="660"/>
      <c r="BO36" s="660"/>
      <c r="BP36" s="660"/>
      <c r="BQ36" s="660"/>
      <c r="BR36" s="660"/>
      <c r="BS36" s="660"/>
      <c r="BT36" s="660"/>
      <c r="BU36" s="660"/>
      <c r="BV36" s="660"/>
      <c r="BW36" s="660"/>
      <c r="BX36" s="660"/>
      <c r="BY36" s="660"/>
      <c r="BZ36" s="660"/>
      <c r="CA36" s="660"/>
      <c r="CB36" s="660"/>
      <c r="CC36" s="660"/>
      <c r="CD36" s="660"/>
      <c r="CE36" s="660"/>
      <c r="CF36" s="660"/>
      <c r="CG36" s="660"/>
      <c r="CH36" s="660"/>
      <c r="CI36" s="660"/>
      <c r="CJ36" s="660"/>
      <c r="CK36" s="660"/>
      <c r="CL36" s="660"/>
      <c r="CM36" s="660"/>
      <c r="CN36" s="660"/>
      <c r="CO36" s="660"/>
      <c r="CP36" s="660"/>
      <c r="CQ36" s="660"/>
      <c r="CR36" s="660"/>
      <c r="CS36" s="660"/>
      <c r="CT36" s="660"/>
      <c r="CU36" s="660"/>
      <c r="CV36" s="660"/>
      <c r="CW36" s="660"/>
      <c r="CX36" s="660"/>
      <c r="CY36" s="660"/>
      <c r="CZ36" s="660"/>
      <c r="DA36" s="660"/>
      <c r="DB36" s="660"/>
      <c r="DC36" s="660"/>
      <c r="DD36" s="660"/>
      <c r="DE36" s="660"/>
      <c r="DF36" s="660"/>
      <c r="DG36" s="660"/>
      <c r="DH36" s="660"/>
      <c r="DI36" s="660"/>
      <c r="DJ36" s="660"/>
      <c r="DK36" s="660"/>
      <c r="DL36" s="660"/>
      <c r="DM36" s="660"/>
      <c r="DN36" s="660"/>
      <c r="DO36" s="660"/>
      <c r="DP36" s="660"/>
      <c r="DQ36" s="660"/>
      <c r="DR36" s="660"/>
      <c r="DS36" s="660"/>
      <c r="DT36" s="660"/>
      <c r="DU36" s="660"/>
      <c r="DV36" s="660"/>
      <c r="DW36" s="660"/>
      <c r="DX36" s="660"/>
      <c r="DY36" s="660"/>
      <c r="DZ36" s="660"/>
      <c r="EA36" s="660"/>
      <c r="EB36" s="660"/>
      <c r="EC36" s="660"/>
      <c r="ED36" s="660"/>
      <c r="EE36" s="660"/>
      <c r="EF36" s="660"/>
      <c r="EG36" s="660"/>
      <c r="EH36" s="660"/>
      <c r="EI36" s="660"/>
      <c r="EJ36" s="660"/>
      <c r="EK36" s="660"/>
      <c r="EL36" s="660"/>
      <c r="EM36" s="660"/>
      <c r="EN36" s="660"/>
      <c r="EO36" s="660"/>
      <c r="EP36" s="660"/>
      <c r="EQ36" s="660"/>
      <c r="ER36" s="660"/>
      <c r="ES36" s="660"/>
      <c r="ET36" s="660"/>
      <c r="EU36" s="660"/>
      <c r="EV36" s="660"/>
      <c r="EW36" s="660"/>
      <c r="EX36" s="660"/>
      <c r="EY36" s="660"/>
      <c r="EZ36" s="660"/>
      <c r="FA36" s="660"/>
      <c r="FB36" s="660"/>
      <c r="FC36" s="660"/>
      <c r="FD36" s="660"/>
      <c r="FE36" s="660"/>
      <c r="FF36" s="660"/>
      <c r="FG36" s="660"/>
      <c r="FH36" s="660"/>
      <c r="FI36" s="660"/>
      <c r="FJ36" s="660"/>
      <c r="FK36" s="660"/>
      <c r="FL36" s="660"/>
    </row>
    <row r="37" spans="2:168" ht="12">
      <c r="B37" s="661"/>
      <c r="C37" s="662"/>
      <c r="D37" s="662"/>
      <c r="E37" s="662"/>
      <c r="F37" s="662"/>
      <c r="G37" s="662"/>
      <c r="H37" s="662"/>
      <c r="I37" s="662"/>
      <c r="J37" s="662"/>
      <c r="K37" s="662"/>
      <c r="L37" s="662"/>
      <c r="M37" s="662"/>
      <c r="N37" s="662"/>
      <c r="O37" s="662"/>
      <c r="Q37" s="660"/>
      <c r="R37" s="660"/>
      <c r="S37" s="660"/>
      <c r="T37" s="660"/>
      <c r="U37" s="660"/>
      <c r="V37" s="660"/>
      <c r="W37" s="660"/>
      <c r="X37" s="660"/>
      <c r="Y37" s="660"/>
      <c r="Z37" s="660"/>
      <c r="AA37" s="660"/>
      <c r="AB37" s="660"/>
      <c r="AC37" s="660"/>
      <c r="AD37" s="660"/>
      <c r="AE37" s="660"/>
      <c r="AF37" s="660"/>
      <c r="AG37" s="660"/>
      <c r="AH37" s="660"/>
      <c r="AI37" s="660"/>
      <c r="AJ37" s="660"/>
      <c r="AK37" s="660"/>
      <c r="AL37" s="660"/>
      <c r="AM37" s="660"/>
      <c r="AN37" s="660"/>
      <c r="AO37" s="660"/>
      <c r="AP37" s="660"/>
      <c r="AQ37" s="660"/>
      <c r="AR37" s="660"/>
      <c r="AS37" s="660"/>
      <c r="AT37" s="660"/>
      <c r="AU37" s="660"/>
      <c r="AV37" s="660"/>
      <c r="AW37" s="660"/>
      <c r="AX37" s="660"/>
      <c r="AY37" s="660"/>
      <c r="AZ37" s="660"/>
      <c r="BA37" s="660"/>
      <c r="BB37" s="660"/>
      <c r="BC37" s="660"/>
      <c r="BD37" s="660"/>
      <c r="BE37" s="660"/>
      <c r="BF37" s="660"/>
      <c r="BG37" s="660"/>
      <c r="BH37" s="660"/>
      <c r="BI37" s="660"/>
      <c r="BJ37" s="660"/>
      <c r="BK37" s="660"/>
      <c r="BL37" s="660"/>
      <c r="BM37" s="660"/>
      <c r="BN37" s="660"/>
      <c r="BO37" s="660"/>
      <c r="BP37" s="660"/>
      <c r="BQ37" s="660"/>
      <c r="BR37" s="660"/>
      <c r="BS37" s="660"/>
      <c r="BT37" s="660"/>
      <c r="BU37" s="660"/>
      <c r="BV37" s="660"/>
      <c r="BW37" s="660"/>
      <c r="BX37" s="660"/>
      <c r="BY37" s="660"/>
      <c r="BZ37" s="660"/>
      <c r="CA37" s="660"/>
      <c r="CB37" s="660"/>
      <c r="CC37" s="660"/>
      <c r="CD37" s="660"/>
      <c r="CE37" s="660"/>
      <c r="CF37" s="660"/>
      <c r="CG37" s="660"/>
      <c r="CH37" s="660"/>
      <c r="CI37" s="660"/>
      <c r="CJ37" s="660"/>
      <c r="CK37" s="660"/>
      <c r="CL37" s="660"/>
      <c r="CM37" s="660"/>
      <c r="CN37" s="660"/>
      <c r="CO37" s="660"/>
      <c r="CP37" s="660"/>
      <c r="CQ37" s="660"/>
      <c r="CR37" s="660"/>
      <c r="CS37" s="660"/>
      <c r="CT37" s="660"/>
      <c r="CU37" s="660"/>
      <c r="CV37" s="660"/>
      <c r="CW37" s="660"/>
      <c r="CX37" s="660"/>
      <c r="CY37" s="660"/>
      <c r="CZ37" s="660"/>
      <c r="DA37" s="660"/>
      <c r="DB37" s="660"/>
      <c r="DC37" s="660"/>
      <c r="DD37" s="660"/>
      <c r="DE37" s="660"/>
      <c r="DF37" s="660"/>
      <c r="DG37" s="660"/>
      <c r="DH37" s="660"/>
      <c r="DI37" s="660"/>
      <c r="DJ37" s="660"/>
      <c r="DK37" s="660"/>
      <c r="DL37" s="660"/>
      <c r="DM37" s="660"/>
      <c r="DN37" s="660"/>
      <c r="DO37" s="660"/>
      <c r="DP37" s="660"/>
      <c r="DQ37" s="660"/>
      <c r="DR37" s="660"/>
      <c r="DS37" s="660"/>
      <c r="DT37" s="660"/>
      <c r="DU37" s="660"/>
      <c r="DV37" s="660"/>
      <c r="DW37" s="660"/>
      <c r="DX37" s="660"/>
      <c r="DY37" s="660"/>
      <c r="DZ37" s="660"/>
      <c r="EA37" s="660"/>
      <c r="EB37" s="660"/>
      <c r="EC37" s="660"/>
      <c r="ED37" s="660"/>
      <c r="EE37" s="660"/>
      <c r="EF37" s="660"/>
      <c r="EG37" s="660"/>
      <c r="EH37" s="660"/>
      <c r="EI37" s="660"/>
      <c r="EJ37" s="660"/>
      <c r="EK37" s="660"/>
      <c r="EL37" s="660"/>
      <c r="EM37" s="660"/>
      <c r="EN37" s="660"/>
      <c r="EO37" s="660"/>
      <c r="EP37" s="660"/>
      <c r="EQ37" s="660"/>
      <c r="ER37" s="660"/>
      <c r="ES37" s="660"/>
      <c r="ET37" s="660"/>
      <c r="EU37" s="660"/>
      <c r="EV37" s="660"/>
      <c r="EW37" s="660"/>
      <c r="EX37" s="660"/>
      <c r="EY37" s="660"/>
      <c r="EZ37" s="660"/>
      <c r="FA37" s="660"/>
      <c r="FB37" s="660"/>
      <c r="FC37" s="660"/>
      <c r="FD37" s="660"/>
      <c r="FE37" s="660"/>
      <c r="FF37" s="660"/>
      <c r="FG37" s="660"/>
      <c r="FH37" s="660"/>
      <c r="FI37" s="660"/>
      <c r="FJ37" s="660"/>
      <c r="FK37" s="660"/>
      <c r="FL37" s="660"/>
    </row>
    <row r="38" spans="2:168" ht="12">
      <c r="B38" s="661"/>
      <c r="C38" s="662"/>
      <c r="D38" s="662"/>
      <c r="E38" s="662"/>
      <c r="F38" s="662"/>
      <c r="G38" s="662"/>
      <c r="H38" s="662"/>
      <c r="I38" s="662"/>
      <c r="J38" s="662"/>
      <c r="K38" s="662"/>
      <c r="L38" s="662"/>
      <c r="M38" s="662"/>
      <c r="N38" s="662"/>
      <c r="O38" s="662"/>
      <c r="Q38" s="660"/>
      <c r="R38" s="660"/>
      <c r="S38" s="660"/>
      <c r="T38" s="660"/>
      <c r="U38" s="660"/>
      <c r="V38" s="660"/>
      <c r="W38" s="660"/>
      <c r="X38" s="660"/>
      <c r="Y38" s="660"/>
      <c r="Z38" s="660"/>
      <c r="AA38" s="660"/>
      <c r="AB38" s="660"/>
      <c r="AC38" s="660"/>
      <c r="AD38" s="660"/>
      <c r="AE38" s="660"/>
      <c r="AF38" s="660"/>
      <c r="AG38" s="660"/>
      <c r="AH38" s="660"/>
      <c r="AI38" s="660"/>
      <c r="AJ38" s="660"/>
      <c r="AK38" s="660"/>
      <c r="AL38" s="660"/>
      <c r="AM38" s="660"/>
      <c r="AN38" s="660"/>
      <c r="AO38" s="660"/>
      <c r="AP38" s="660"/>
      <c r="AQ38" s="660"/>
      <c r="AR38" s="660"/>
      <c r="AS38" s="660"/>
      <c r="AT38" s="660"/>
      <c r="AU38" s="660"/>
      <c r="AV38" s="660"/>
      <c r="AW38" s="660"/>
      <c r="AX38" s="660"/>
      <c r="AY38" s="660"/>
      <c r="AZ38" s="660"/>
      <c r="BA38" s="660"/>
      <c r="BB38" s="660"/>
      <c r="BC38" s="660"/>
      <c r="BD38" s="660"/>
      <c r="BE38" s="660"/>
      <c r="BF38" s="660"/>
      <c r="BG38" s="660"/>
      <c r="BH38" s="660"/>
      <c r="BI38" s="660"/>
      <c r="BJ38" s="660"/>
      <c r="BK38" s="660"/>
      <c r="BL38" s="660"/>
      <c r="BM38" s="660"/>
      <c r="BN38" s="660"/>
      <c r="BO38" s="660"/>
      <c r="BP38" s="660"/>
      <c r="BQ38" s="660"/>
      <c r="BR38" s="660"/>
      <c r="BS38" s="660"/>
      <c r="BT38" s="660"/>
      <c r="BU38" s="660"/>
      <c r="BV38" s="660"/>
      <c r="BW38" s="660"/>
      <c r="BX38" s="660"/>
      <c r="BY38" s="660"/>
      <c r="BZ38" s="660"/>
      <c r="CA38" s="660"/>
      <c r="CB38" s="660"/>
      <c r="CC38" s="660"/>
      <c r="CD38" s="660"/>
      <c r="CE38" s="660"/>
      <c r="CF38" s="660"/>
      <c r="CG38" s="660"/>
      <c r="CH38" s="660"/>
      <c r="CI38" s="660"/>
      <c r="CJ38" s="660"/>
      <c r="CK38" s="660"/>
      <c r="CL38" s="660"/>
      <c r="CM38" s="660"/>
      <c r="CN38" s="660"/>
      <c r="CO38" s="660"/>
      <c r="CP38" s="660"/>
      <c r="CQ38" s="660"/>
      <c r="CR38" s="660"/>
      <c r="CS38" s="660"/>
      <c r="CT38" s="660"/>
      <c r="CU38" s="660"/>
      <c r="CV38" s="660"/>
      <c r="CW38" s="660"/>
      <c r="CX38" s="660"/>
      <c r="CY38" s="660"/>
      <c r="CZ38" s="660"/>
      <c r="DA38" s="660"/>
      <c r="DB38" s="660"/>
      <c r="DC38" s="660"/>
      <c r="DD38" s="660"/>
      <c r="DE38" s="660"/>
      <c r="DF38" s="660"/>
      <c r="DG38" s="660"/>
      <c r="DH38" s="660"/>
      <c r="DI38" s="660"/>
      <c r="DJ38" s="660"/>
      <c r="DK38" s="660"/>
      <c r="DL38" s="660"/>
      <c r="DM38" s="660"/>
      <c r="DN38" s="660"/>
      <c r="DO38" s="660"/>
      <c r="DP38" s="660"/>
      <c r="DQ38" s="660"/>
      <c r="DR38" s="660"/>
      <c r="DS38" s="660"/>
      <c r="DT38" s="660"/>
      <c r="DU38" s="660"/>
      <c r="DV38" s="660"/>
      <c r="DW38" s="660"/>
      <c r="DX38" s="660"/>
      <c r="DY38" s="660"/>
      <c r="DZ38" s="660"/>
      <c r="EA38" s="660"/>
      <c r="EB38" s="660"/>
      <c r="EC38" s="660"/>
      <c r="ED38" s="660"/>
      <c r="EE38" s="660"/>
      <c r="EF38" s="660"/>
      <c r="EG38" s="660"/>
      <c r="EH38" s="660"/>
      <c r="EI38" s="660"/>
      <c r="EJ38" s="660"/>
      <c r="EK38" s="660"/>
      <c r="EL38" s="660"/>
      <c r="EM38" s="660"/>
      <c r="EN38" s="660"/>
      <c r="EO38" s="660"/>
      <c r="EP38" s="660"/>
      <c r="EQ38" s="660"/>
      <c r="ER38" s="660"/>
      <c r="ES38" s="660"/>
      <c r="ET38" s="660"/>
      <c r="EU38" s="660"/>
      <c r="EV38" s="660"/>
      <c r="EW38" s="660"/>
      <c r="EX38" s="660"/>
      <c r="EY38" s="660"/>
      <c r="EZ38" s="660"/>
      <c r="FA38" s="660"/>
      <c r="FB38" s="660"/>
      <c r="FC38" s="660"/>
      <c r="FD38" s="660"/>
      <c r="FE38" s="660"/>
      <c r="FF38" s="660"/>
      <c r="FG38" s="660"/>
      <c r="FH38" s="660"/>
      <c r="FI38" s="660"/>
      <c r="FJ38" s="660"/>
      <c r="FK38" s="660"/>
      <c r="FL38" s="660"/>
    </row>
    <row r="39" spans="2:168" ht="12">
      <c r="B39" s="661"/>
      <c r="C39" s="662"/>
      <c r="D39" s="662"/>
      <c r="E39" s="662"/>
      <c r="F39" s="662"/>
      <c r="G39" s="662"/>
      <c r="H39" s="662"/>
      <c r="I39" s="662"/>
      <c r="J39" s="662"/>
      <c r="K39" s="662"/>
      <c r="L39" s="662"/>
      <c r="M39" s="662"/>
      <c r="N39" s="662"/>
      <c r="O39" s="662"/>
      <c r="Q39" s="660"/>
      <c r="R39" s="660"/>
      <c r="S39" s="660"/>
      <c r="T39" s="660"/>
      <c r="U39" s="660"/>
      <c r="V39" s="660"/>
      <c r="W39" s="660"/>
      <c r="X39" s="660"/>
      <c r="Y39" s="660"/>
      <c r="Z39" s="660"/>
      <c r="AA39" s="660"/>
      <c r="AB39" s="660"/>
      <c r="AC39" s="660"/>
      <c r="AD39" s="660"/>
      <c r="AE39" s="660"/>
      <c r="AF39" s="660"/>
      <c r="AG39" s="660"/>
      <c r="AH39" s="660"/>
      <c r="AI39" s="660"/>
      <c r="AJ39" s="660"/>
      <c r="AK39" s="660"/>
      <c r="AL39" s="660"/>
      <c r="AM39" s="660"/>
      <c r="AN39" s="660"/>
      <c r="AO39" s="660"/>
      <c r="AP39" s="660"/>
      <c r="AQ39" s="660"/>
      <c r="AR39" s="660"/>
      <c r="AS39" s="660"/>
      <c r="AT39" s="660"/>
      <c r="AU39" s="660"/>
      <c r="AV39" s="660"/>
      <c r="AW39" s="660"/>
      <c r="AX39" s="660"/>
      <c r="AY39" s="660"/>
      <c r="AZ39" s="660"/>
      <c r="BA39" s="660"/>
      <c r="BB39" s="660"/>
      <c r="BC39" s="660"/>
      <c r="BD39" s="660"/>
      <c r="BE39" s="660"/>
      <c r="BF39" s="660"/>
      <c r="BG39" s="660"/>
      <c r="BH39" s="660"/>
      <c r="BI39" s="660"/>
      <c r="BJ39" s="660"/>
      <c r="BK39" s="660"/>
      <c r="BL39" s="660"/>
      <c r="BM39" s="660"/>
      <c r="BN39" s="660"/>
      <c r="BO39" s="660"/>
      <c r="BP39" s="660"/>
      <c r="BQ39" s="660"/>
      <c r="BR39" s="660"/>
      <c r="BS39" s="660"/>
      <c r="BT39" s="660"/>
      <c r="BU39" s="660"/>
      <c r="BV39" s="660"/>
      <c r="BW39" s="660"/>
      <c r="BX39" s="660"/>
      <c r="BY39" s="660"/>
      <c r="BZ39" s="660"/>
      <c r="CA39" s="660"/>
      <c r="CB39" s="660"/>
      <c r="CC39" s="660"/>
      <c r="CD39" s="660"/>
      <c r="CE39" s="660"/>
      <c r="CF39" s="660"/>
      <c r="CG39" s="660"/>
      <c r="CH39" s="660"/>
      <c r="CI39" s="660"/>
      <c r="CJ39" s="660"/>
      <c r="CK39" s="660"/>
      <c r="CL39" s="660"/>
      <c r="CM39" s="660"/>
      <c r="CN39" s="660"/>
      <c r="CO39" s="660"/>
      <c r="CP39" s="660"/>
      <c r="CQ39" s="660"/>
      <c r="CR39" s="660"/>
      <c r="CS39" s="660"/>
      <c r="CT39" s="660"/>
      <c r="CU39" s="660"/>
      <c r="CV39" s="660"/>
      <c r="CW39" s="660"/>
      <c r="CX39" s="660"/>
      <c r="CY39" s="660"/>
      <c r="CZ39" s="660"/>
      <c r="DA39" s="660"/>
      <c r="DB39" s="660"/>
      <c r="DC39" s="660"/>
      <c r="DD39" s="660"/>
      <c r="DE39" s="660"/>
      <c r="DF39" s="660"/>
      <c r="DG39" s="660"/>
      <c r="DH39" s="660"/>
      <c r="DI39" s="660"/>
      <c r="DJ39" s="660"/>
      <c r="DK39" s="660"/>
      <c r="DL39" s="660"/>
      <c r="DM39" s="660"/>
      <c r="DN39" s="660"/>
      <c r="DO39" s="660"/>
      <c r="DP39" s="660"/>
      <c r="DQ39" s="660"/>
      <c r="DR39" s="660"/>
      <c r="DS39" s="660"/>
      <c r="DT39" s="660"/>
      <c r="DU39" s="660"/>
      <c r="DV39" s="660"/>
      <c r="DW39" s="660"/>
      <c r="DX39" s="660"/>
      <c r="DY39" s="660"/>
      <c r="DZ39" s="660"/>
      <c r="EA39" s="660"/>
      <c r="EB39" s="660"/>
      <c r="EC39" s="660"/>
      <c r="ED39" s="660"/>
      <c r="EE39" s="660"/>
      <c r="EF39" s="660"/>
      <c r="EG39" s="660"/>
      <c r="EH39" s="660"/>
      <c r="EI39" s="660"/>
      <c r="EJ39" s="660"/>
      <c r="EK39" s="660"/>
      <c r="EL39" s="660"/>
      <c r="EM39" s="660"/>
      <c r="EN39" s="660"/>
      <c r="EO39" s="660"/>
      <c r="EP39" s="660"/>
      <c r="EQ39" s="660"/>
      <c r="ER39" s="660"/>
      <c r="ES39" s="660"/>
      <c r="ET39" s="660"/>
      <c r="EU39" s="660"/>
      <c r="EV39" s="660"/>
      <c r="EW39" s="660"/>
      <c r="EX39" s="660"/>
      <c r="EY39" s="660"/>
      <c r="EZ39" s="660"/>
      <c r="FA39" s="660"/>
      <c r="FB39" s="660"/>
      <c r="FC39" s="660"/>
      <c r="FD39" s="660"/>
      <c r="FE39" s="660"/>
      <c r="FF39" s="660"/>
      <c r="FG39" s="660"/>
      <c r="FH39" s="660"/>
      <c r="FI39" s="660"/>
      <c r="FJ39" s="660"/>
      <c r="FK39" s="660"/>
      <c r="FL39" s="660"/>
    </row>
    <row r="40" spans="2:168" ht="12">
      <c r="B40" s="661"/>
      <c r="C40" s="662"/>
      <c r="D40" s="662"/>
      <c r="E40" s="662"/>
      <c r="F40" s="662"/>
      <c r="G40" s="662"/>
      <c r="H40" s="662"/>
      <c r="I40" s="662"/>
      <c r="J40" s="662"/>
      <c r="K40" s="662"/>
      <c r="L40" s="662"/>
      <c r="M40" s="662"/>
      <c r="N40" s="662"/>
      <c r="O40" s="662"/>
      <c r="Q40" s="660"/>
      <c r="R40" s="660"/>
      <c r="S40" s="660"/>
      <c r="T40" s="660"/>
      <c r="U40" s="660"/>
      <c r="V40" s="660"/>
      <c r="W40" s="660"/>
      <c r="X40" s="660"/>
      <c r="Y40" s="660"/>
      <c r="Z40" s="660"/>
      <c r="AA40" s="660"/>
      <c r="AB40" s="660"/>
      <c r="AC40" s="660"/>
      <c r="AD40" s="660"/>
      <c r="AE40" s="660"/>
      <c r="AF40" s="660"/>
      <c r="AG40" s="660"/>
      <c r="AH40" s="660"/>
      <c r="AI40" s="660"/>
      <c r="AJ40" s="660"/>
      <c r="AK40" s="660"/>
      <c r="AL40" s="660"/>
      <c r="AM40" s="660"/>
      <c r="AN40" s="660"/>
      <c r="AO40" s="660"/>
      <c r="AP40" s="660"/>
      <c r="AQ40" s="660"/>
      <c r="AR40" s="660"/>
      <c r="AS40" s="660"/>
      <c r="AT40" s="660"/>
      <c r="AU40" s="660"/>
      <c r="AV40" s="660"/>
      <c r="AW40" s="660"/>
      <c r="AX40" s="660"/>
      <c r="AY40" s="660"/>
      <c r="AZ40" s="660"/>
      <c r="BA40" s="660"/>
      <c r="BB40" s="660"/>
      <c r="BC40" s="660"/>
      <c r="BD40" s="660"/>
      <c r="BE40" s="660"/>
      <c r="BF40" s="660"/>
      <c r="BG40" s="660"/>
      <c r="BH40" s="660"/>
      <c r="BI40" s="660"/>
      <c r="BJ40" s="660"/>
      <c r="BK40" s="660"/>
      <c r="BL40" s="660"/>
      <c r="BM40" s="660"/>
      <c r="BN40" s="660"/>
      <c r="BO40" s="660"/>
      <c r="BP40" s="660"/>
      <c r="BQ40" s="660"/>
      <c r="BR40" s="660"/>
      <c r="BS40" s="660"/>
      <c r="BT40" s="660"/>
      <c r="BU40" s="660"/>
      <c r="BV40" s="660"/>
      <c r="BW40" s="660"/>
      <c r="BX40" s="660"/>
      <c r="BY40" s="660"/>
      <c r="BZ40" s="660"/>
      <c r="CA40" s="660"/>
      <c r="CB40" s="660"/>
      <c r="CC40" s="660"/>
      <c r="CD40" s="660"/>
      <c r="CE40" s="660"/>
      <c r="CF40" s="660"/>
      <c r="CG40" s="660"/>
      <c r="CH40" s="660"/>
      <c r="CI40" s="660"/>
      <c r="CJ40" s="660"/>
      <c r="CK40" s="660"/>
      <c r="CL40" s="660"/>
      <c r="CM40" s="660"/>
      <c r="CN40" s="660"/>
      <c r="CO40" s="660"/>
      <c r="CP40" s="660"/>
      <c r="CQ40" s="660"/>
      <c r="CR40" s="660"/>
      <c r="CS40" s="660"/>
      <c r="CT40" s="660"/>
      <c r="CU40" s="660"/>
      <c r="CV40" s="660"/>
      <c r="CW40" s="660"/>
      <c r="CX40" s="660"/>
      <c r="CY40" s="660"/>
      <c r="CZ40" s="660"/>
      <c r="DA40" s="660"/>
      <c r="DB40" s="660"/>
      <c r="DC40" s="660"/>
      <c r="DD40" s="660"/>
      <c r="DE40" s="660"/>
      <c r="DF40" s="660"/>
      <c r="DG40" s="660"/>
      <c r="DH40" s="660"/>
      <c r="DI40" s="660"/>
      <c r="DJ40" s="660"/>
      <c r="DK40" s="660"/>
      <c r="DL40" s="660"/>
      <c r="DM40" s="660"/>
      <c r="DN40" s="660"/>
      <c r="DO40" s="660"/>
      <c r="DP40" s="660"/>
      <c r="DQ40" s="660"/>
      <c r="DR40" s="660"/>
      <c r="DS40" s="660"/>
      <c r="DT40" s="660"/>
      <c r="DU40" s="660"/>
      <c r="DV40" s="660"/>
      <c r="DW40" s="660"/>
      <c r="DX40" s="660"/>
      <c r="DY40" s="660"/>
      <c r="DZ40" s="660"/>
      <c r="EA40" s="660"/>
      <c r="EB40" s="660"/>
      <c r="EC40" s="660"/>
      <c r="ED40" s="660"/>
      <c r="EE40" s="660"/>
      <c r="EF40" s="660"/>
      <c r="EG40" s="660"/>
      <c r="EH40" s="660"/>
      <c r="EI40" s="660"/>
      <c r="EJ40" s="660"/>
      <c r="EK40" s="660"/>
      <c r="EL40" s="660"/>
      <c r="EM40" s="660"/>
      <c r="EN40" s="660"/>
      <c r="EO40" s="660"/>
      <c r="EP40" s="660"/>
      <c r="EQ40" s="660"/>
      <c r="ER40" s="660"/>
      <c r="ES40" s="660"/>
      <c r="ET40" s="660"/>
      <c r="EU40" s="660"/>
      <c r="EV40" s="660"/>
      <c r="EW40" s="660"/>
      <c r="EX40" s="660"/>
      <c r="EY40" s="660"/>
      <c r="EZ40" s="660"/>
      <c r="FA40" s="660"/>
      <c r="FB40" s="660"/>
      <c r="FC40" s="660"/>
      <c r="FD40" s="660"/>
      <c r="FE40" s="660"/>
      <c r="FF40" s="660"/>
      <c r="FG40" s="660"/>
      <c r="FH40" s="660"/>
      <c r="FI40" s="660"/>
      <c r="FJ40" s="660"/>
      <c r="FK40" s="660"/>
      <c r="FL40" s="660"/>
    </row>
    <row r="41" spans="2:168" ht="12">
      <c r="B41" s="661"/>
      <c r="C41" s="662"/>
      <c r="D41" s="662"/>
      <c r="E41" s="662"/>
      <c r="F41" s="662"/>
      <c r="G41" s="662"/>
      <c r="H41" s="662"/>
      <c r="I41" s="662"/>
      <c r="J41" s="662"/>
      <c r="K41" s="662"/>
      <c r="L41" s="662"/>
      <c r="M41" s="662"/>
      <c r="N41" s="662"/>
      <c r="O41" s="662"/>
      <c r="Q41" s="660"/>
      <c r="R41" s="660"/>
      <c r="S41" s="660"/>
      <c r="T41" s="660"/>
      <c r="U41" s="660"/>
      <c r="V41" s="660"/>
      <c r="W41" s="660"/>
      <c r="X41" s="660"/>
      <c r="Y41" s="660"/>
      <c r="Z41" s="660"/>
      <c r="AA41" s="660"/>
      <c r="AB41" s="660"/>
      <c r="AC41" s="660"/>
      <c r="AD41" s="660"/>
      <c r="AE41" s="660"/>
      <c r="AF41" s="660"/>
      <c r="AG41" s="660"/>
      <c r="AH41" s="660"/>
      <c r="AI41" s="660"/>
      <c r="AJ41" s="660"/>
      <c r="AK41" s="660"/>
      <c r="AL41" s="660"/>
      <c r="AM41" s="660"/>
      <c r="AN41" s="660"/>
      <c r="AO41" s="660"/>
      <c r="AP41" s="660"/>
      <c r="AQ41" s="660"/>
      <c r="AR41" s="660"/>
      <c r="AS41" s="660"/>
      <c r="AT41" s="660"/>
      <c r="AU41" s="660"/>
      <c r="AV41" s="660"/>
      <c r="AW41" s="660"/>
      <c r="AX41" s="660"/>
      <c r="AY41" s="660"/>
      <c r="AZ41" s="660"/>
      <c r="BA41" s="660"/>
      <c r="BB41" s="660"/>
      <c r="BC41" s="660"/>
      <c r="BD41" s="660"/>
      <c r="BE41" s="660"/>
      <c r="BF41" s="660"/>
      <c r="BG41" s="660"/>
      <c r="BH41" s="660"/>
      <c r="BI41" s="660"/>
      <c r="BJ41" s="660"/>
      <c r="BK41" s="660"/>
      <c r="BL41" s="660"/>
      <c r="BM41" s="660"/>
      <c r="BN41" s="660"/>
      <c r="BO41" s="660"/>
      <c r="BP41" s="660"/>
      <c r="BQ41" s="660"/>
      <c r="BR41" s="660"/>
      <c r="BS41" s="660"/>
      <c r="BT41" s="660"/>
      <c r="BU41" s="660"/>
      <c r="BV41" s="660"/>
      <c r="BW41" s="660"/>
      <c r="BX41" s="660"/>
      <c r="BY41" s="660"/>
      <c r="BZ41" s="660"/>
      <c r="CA41" s="660"/>
      <c r="CB41" s="660"/>
      <c r="CC41" s="660"/>
      <c r="CD41" s="660"/>
      <c r="CE41" s="660"/>
      <c r="CF41" s="660"/>
      <c r="CG41" s="660"/>
      <c r="CH41" s="660"/>
      <c r="CI41" s="660"/>
      <c r="CJ41" s="660"/>
      <c r="CK41" s="660"/>
      <c r="CL41" s="660"/>
      <c r="CM41" s="660"/>
      <c r="CN41" s="660"/>
      <c r="CO41" s="660"/>
      <c r="CP41" s="660"/>
      <c r="CQ41" s="660"/>
      <c r="CR41" s="660"/>
      <c r="CS41" s="660"/>
      <c r="CT41" s="660"/>
      <c r="CU41" s="660"/>
      <c r="CV41" s="660"/>
      <c r="CW41" s="660"/>
      <c r="CX41" s="660"/>
      <c r="CY41" s="660"/>
      <c r="CZ41" s="660"/>
      <c r="DA41" s="660"/>
      <c r="DB41" s="660"/>
      <c r="DC41" s="660"/>
      <c r="DD41" s="660"/>
      <c r="DE41" s="660"/>
      <c r="DF41" s="660"/>
      <c r="DG41" s="660"/>
      <c r="DH41" s="660"/>
      <c r="DI41" s="660"/>
      <c r="DJ41" s="660"/>
      <c r="DK41" s="660"/>
      <c r="DL41" s="660"/>
      <c r="DM41" s="660"/>
      <c r="DN41" s="660"/>
      <c r="DO41" s="660"/>
      <c r="DP41" s="660"/>
      <c r="DQ41" s="660"/>
      <c r="DR41" s="660"/>
      <c r="DS41" s="660"/>
      <c r="DT41" s="660"/>
      <c r="DU41" s="660"/>
      <c r="DV41" s="660"/>
      <c r="DW41" s="660"/>
      <c r="DX41" s="660"/>
      <c r="DY41" s="660"/>
      <c r="DZ41" s="660"/>
      <c r="EA41" s="660"/>
      <c r="EB41" s="660"/>
      <c r="EC41" s="660"/>
      <c r="ED41" s="660"/>
      <c r="EE41" s="660"/>
      <c r="EF41" s="660"/>
      <c r="EG41" s="660"/>
      <c r="EH41" s="660"/>
      <c r="EI41" s="660"/>
      <c r="EJ41" s="660"/>
      <c r="EK41" s="660"/>
      <c r="EL41" s="660"/>
      <c r="EM41" s="660"/>
      <c r="EN41" s="660"/>
      <c r="EO41" s="660"/>
      <c r="EP41" s="660"/>
      <c r="EQ41" s="660"/>
      <c r="ER41" s="660"/>
      <c r="ES41" s="660"/>
      <c r="ET41" s="660"/>
      <c r="EU41" s="660"/>
      <c r="EV41" s="660"/>
      <c r="EW41" s="660"/>
      <c r="EX41" s="660"/>
      <c r="EY41" s="660"/>
      <c r="EZ41" s="660"/>
      <c r="FA41" s="660"/>
      <c r="FB41" s="660"/>
      <c r="FC41" s="660"/>
      <c r="FD41" s="660"/>
      <c r="FE41" s="660"/>
      <c r="FF41" s="660"/>
      <c r="FG41" s="660"/>
      <c r="FH41" s="660"/>
      <c r="FI41" s="660"/>
      <c r="FJ41" s="660"/>
      <c r="FK41" s="660"/>
      <c r="FL41" s="660"/>
    </row>
    <row r="42" spans="2:168" ht="12">
      <c r="B42" s="661"/>
      <c r="C42" s="662"/>
      <c r="D42" s="662"/>
      <c r="E42" s="662"/>
      <c r="F42" s="662"/>
      <c r="G42" s="662"/>
      <c r="H42" s="662"/>
      <c r="I42" s="662"/>
      <c r="J42" s="662"/>
      <c r="K42" s="662"/>
      <c r="L42" s="662"/>
      <c r="M42" s="662"/>
      <c r="N42" s="662"/>
      <c r="O42" s="662"/>
      <c r="Q42" s="660"/>
      <c r="R42" s="660"/>
      <c r="S42" s="660"/>
      <c r="T42" s="660"/>
      <c r="U42" s="660"/>
      <c r="V42" s="660"/>
      <c r="W42" s="660"/>
      <c r="X42" s="660"/>
      <c r="Y42" s="660"/>
      <c r="Z42" s="660"/>
      <c r="AA42" s="660"/>
      <c r="AB42" s="660"/>
      <c r="AC42" s="660"/>
      <c r="AD42" s="660"/>
      <c r="AE42" s="660"/>
      <c r="AF42" s="660"/>
      <c r="AG42" s="660"/>
      <c r="AH42" s="660"/>
      <c r="AI42" s="660"/>
      <c r="AJ42" s="660"/>
      <c r="AK42" s="660"/>
      <c r="AL42" s="660"/>
      <c r="AM42" s="660"/>
      <c r="AN42" s="660"/>
      <c r="AO42" s="660"/>
      <c r="AP42" s="660"/>
      <c r="AQ42" s="660"/>
      <c r="AR42" s="660"/>
      <c r="AS42" s="660"/>
      <c r="AT42" s="660"/>
      <c r="AU42" s="660"/>
      <c r="AV42" s="660"/>
      <c r="AW42" s="660"/>
      <c r="AX42" s="660"/>
      <c r="AY42" s="660"/>
      <c r="AZ42" s="660"/>
      <c r="BA42" s="660"/>
      <c r="BB42" s="660"/>
      <c r="BC42" s="660"/>
      <c r="BD42" s="660"/>
      <c r="BE42" s="660"/>
      <c r="BF42" s="660"/>
      <c r="BG42" s="660"/>
      <c r="BH42" s="660"/>
      <c r="BI42" s="660"/>
      <c r="BJ42" s="660"/>
      <c r="BK42" s="660"/>
      <c r="BL42" s="660"/>
      <c r="BM42" s="660"/>
      <c r="BN42" s="660"/>
      <c r="BO42" s="660"/>
      <c r="BP42" s="660"/>
      <c r="BQ42" s="660"/>
      <c r="BR42" s="660"/>
      <c r="BS42" s="660"/>
      <c r="BT42" s="660"/>
      <c r="BU42" s="660"/>
      <c r="BV42" s="660"/>
      <c r="BW42" s="660"/>
      <c r="BX42" s="660"/>
      <c r="BY42" s="660"/>
      <c r="BZ42" s="660"/>
      <c r="CA42" s="660"/>
      <c r="CB42" s="660"/>
      <c r="CC42" s="660"/>
      <c r="CD42" s="660"/>
      <c r="CE42" s="660"/>
      <c r="CF42" s="660"/>
      <c r="CG42" s="660"/>
      <c r="CH42" s="660"/>
      <c r="CI42" s="660"/>
      <c r="CJ42" s="660"/>
      <c r="CK42" s="660"/>
      <c r="CL42" s="660"/>
      <c r="CM42" s="660"/>
      <c r="CN42" s="660"/>
      <c r="CO42" s="660"/>
      <c r="CP42" s="660"/>
      <c r="CQ42" s="660"/>
      <c r="CR42" s="660"/>
      <c r="CS42" s="660"/>
      <c r="CT42" s="660"/>
      <c r="CU42" s="660"/>
      <c r="CV42" s="660"/>
      <c r="CW42" s="660"/>
      <c r="CX42" s="660"/>
      <c r="CY42" s="660"/>
      <c r="CZ42" s="660"/>
      <c r="DA42" s="660"/>
      <c r="DB42" s="660"/>
      <c r="DC42" s="660"/>
      <c r="DD42" s="660"/>
      <c r="DE42" s="660"/>
      <c r="DF42" s="660"/>
      <c r="DG42" s="660"/>
      <c r="DH42" s="660"/>
      <c r="DI42" s="660"/>
      <c r="DJ42" s="660"/>
      <c r="DK42" s="660"/>
      <c r="DL42" s="660"/>
      <c r="DM42" s="660"/>
      <c r="DN42" s="660"/>
      <c r="DO42" s="660"/>
      <c r="DP42" s="660"/>
      <c r="DQ42" s="660"/>
      <c r="DR42" s="660"/>
      <c r="DS42" s="660"/>
      <c r="DT42" s="660"/>
      <c r="DU42" s="660"/>
      <c r="DV42" s="660"/>
      <c r="DW42" s="660"/>
      <c r="DX42" s="660"/>
      <c r="DY42" s="660"/>
      <c r="DZ42" s="660"/>
      <c r="EA42" s="660"/>
      <c r="EB42" s="660"/>
      <c r="EC42" s="660"/>
      <c r="ED42" s="660"/>
      <c r="EE42" s="660"/>
      <c r="EF42" s="660"/>
      <c r="EG42" s="660"/>
      <c r="EH42" s="660"/>
      <c r="EI42" s="660"/>
      <c r="EJ42" s="660"/>
      <c r="EK42" s="660"/>
      <c r="EL42" s="660"/>
      <c r="EM42" s="660"/>
      <c r="EN42" s="660"/>
      <c r="EO42" s="660"/>
      <c r="EP42" s="660"/>
      <c r="EQ42" s="660"/>
      <c r="ER42" s="660"/>
      <c r="ES42" s="660"/>
      <c r="ET42" s="660"/>
      <c r="EU42" s="660"/>
      <c r="EV42" s="660"/>
      <c r="EW42" s="660"/>
      <c r="EX42" s="660"/>
      <c r="EY42" s="660"/>
      <c r="EZ42" s="660"/>
      <c r="FA42" s="660"/>
      <c r="FB42" s="660"/>
      <c r="FC42" s="660"/>
      <c r="FD42" s="660"/>
      <c r="FE42" s="660"/>
      <c r="FF42" s="660"/>
      <c r="FG42" s="660"/>
      <c r="FH42" s="660"/>
      <c r="FI42" s="660"/>
      <c r="FJ42" s="660"/>
      <c r="FK42" s="660"/>
      <c r="FL42" s="660"/>
    </row>
    <row r="43" spans="2:168" ht="12">
      <c r="B43" s="661"/>
      <c r="C43" s="662"/>
      <c r="D43" s="662"/>
      <c r="E43" s="662"/>
      <c r="F43" s="662"/>
      <c r="G43" s="662"/>
      <c r="H43" s="662"/>
      <c r="I43" s="662"/>
      <c r="J43" s="662"/>
      <c r="K43" s="662"/>
      <c r="L43" s="662"/>
      <c r="M43" s="662"/>
      <c r="N43" s="662"/>
      <c r="O43" s="662"/>
      <c r="Q43" s="660"/>
      <c r="R43" s="660"/>
      <c r="S43" s="660"/>
      <c r="T43" s="660"/>
      <c r="U43" s="660"/>
      <c r="V43" s="660"/>
      <c r="W43" s="660"/>
      <c r="X43" s="660"/>
      <c r="Y43" s="660"/>
      <c r="Z43" s="660"/>
      <c r="AA43" s="660"/>
      <c r="AB43" s="660"/>
      <c r="AC43" s="660"/>
      <c r="AD43" s="660"/>
      <c r="AE43" s="660"/>
      <c r="AF43" s="660"/>
      <c r="AG43" s="660"/>
      <c r="AH43" s="660"/>
      <c r="AI43" s="660"/>
      <c r="AJ43" s="660"/>
      <c r="AK43" s="660"/>
      <c r="AL43" s="660"/>
      <c r="AM43" s="660"/>
      <c r="AN43" s="660"/>
      <c r="AO43" s="660"/>
      <c r="AP43" s="660"/>
      <c r="AQ43" s="660"/>
      <c r="AR43" s="660"/>
      <c r="AS43" s="660"/>
      <c r="AT43" s="660"/>
      <c r="AU43" s="660"/>
      <c r="AV43" s="660"/>
      <c r="AW43" s="660"/>
      <c r="AX43" s="660"/>
      <c r="AY43" s="660"/>
      <c r="AZ43" s="660"/>
      <c r="BA43" s="660"/>
      <c r="BB43" s="660"/>
      <c r="BC43" s="660"/>
      <c r="BD43" s="660"/>
      <c r="BE43" s="660"/>
      <c r="BF43" s="660"/>
      <c r="BG43" s="660"/>
      <c r="BH43" s="660"/>
      <c r="BI43" s="660"/>
      <c r="BJ43" s="660"/>
      <c r="BK43" s="660"/>
      <c r="BL43" s="660"/>
      <c r="BM43" s="660"/>
      <c r="BN43" s="660"/>
      <c r="BO43" s="660"/>
      <c r="BP43" s="660"/>
      <c r="BQ43" s="660"/>
      <c r="BR43" s="660"/>
      <c r="BS43" s="660"/>
      <c r="BT43" s="660"/>
      <c r="BU43" s="660"/>
      <c r="BV43" s="660"/>
      <c r="BW43" s="660"/>
      <c r="BX43" s="660"/>
      <c r="BY43" s="660"/>
      <c r="BZ43" s="660"/>
      <c r="CA43" s="660"/>
      <c r="CB43" s="660"/>
      <c r="CC43" s="660"/>
      <c r="CD43" s="660"/>
      <c r="CE43" s="660"/>
      <c r="CF43" s="660"/>
      <c r="CG43" s="660"/>
      <c r="CH43" s="660"/>
      <c r="CI43" s="660"/>
      <c r="CJ43" s="660"/>
      <c r="CK43" s="660"/>
      <c r="CL43" s="660"/>
      <c r="CM43" s="660"/>
      <c r="CN43" s="660"/>
      <c r="CO43" s="660"/>
      <c r="CP43" s="660"/>
      <c r="CQ43" s="660"/>
      <c r="CR43" s="660"/>
      <c r="CS43" s="660"/>
      <c r="CT43" s="660"/>
      <c r="CU43" s="660"/>
      <c r="CV43" s="660"/>
      <c r="CW43" s="660"/>
      <c r="CX43" s="660"/>
      <c r="CY43" s="660"/>
      <c r="CZ43" s="660"/>
      <c r="DA43" s="660"/>
      <c r="DB43" s="660"/>
      <c r="DC43" s="660"/>
      <c r="DD43" s="660"/>
      <c r="DE43" s="660"/>
      <c r="DF43" s="660"/>
      <c r="DG43" s="660"/>
      <c r="DH43" s="660"/>
      <c r="DI43" s="660"/>
      <c r="DJ43" s="660"/>
      <c r="DK43" s="660"/>
      <c r="DL43" s="660"/>
      <c r="DM43" s="660"/>
      <c r="DN43" s="660"/>
      <c r="DO43" s="660"/>
      <c r="DP43" s="660"/>
      <c r="DQ43" s="660"/>
      <c r="DR43" s="660"/>
      <c r="DS43" s="660"/>
      <c r="DT43" s="660"/>
      <c r="DU43" s="660"/>
      <c r="DV43" s="660"/>
      <c r="DW43" s="660"/>
      <c r="DX43" s="660"/>
      <c r="DY43" s="660"/>
      <c r="DZ43" s="660"/>
      <c r="EA43" s="660"/>
      <c r="EB43" s="660"/>
      <c r="EC43" s="660"/>
      <c r="ED43" s="660"/>
      <c r="EE43" s="660"/>
      <c r="EF43" s="660"/>
      <c r="EG43" s="660"/>
      <c r="EH43" s="660"/>
      <c r="EI43" s="660"/>
      <c r="EJ43" s="660"/>
      <c r="EK43" s="660"/>
      <c r="EL43" s="660"/>
      <c r="EM43" s="660"/>
      <c r="EN43" s="660"/>
      <c r="EO43" s="660"/>
      <c r="EP43" s="660"/>
      <c r="EQ43" s="660"/>
      <c r="ER43" s="660"/>
      <c r="ES43" s="660"/>
      <c r="ET43" s="660"/>
      <c r="EU43" s="660"/>
      <c r="EV43" s="660"/>
      <c r="EW43" s="660"/>
      <c r="EX43" s="660"/>
      <c r="EY43" s="660"/>
      <c r="EZ43" s="660"/>
      <c r="FA43" s="660"/>
      <c r="FB43" s="660"/>
      <c r="FC43" s="660"/>
      <c r="FD43" s="660"/>
      <c r="FE43" s="660"/>
      <c r="FF43" s="660"/>
      <c r="FG43" s="660"/>
      <c r="FH43" s="660"/>
      <c r="FI43" s="660"/>
      <c r="FJ43" s="660"/>
      <c r="FK43" s="660"/>
      <c r="FL43" s="660"/>
    </row>
    <row r="44" spans="2:168" ht="12">
      <c r="B44" s="661"/>
      <c r="C44" s="662"/>
      <c r="D44" s="662"/>
      <c r="E44" s="662"/>
      <c r="F44" s="662"/>
      <c r="G44" s="662"/>
      <c r="H44" s="662"/>
      <c r="I44" s="662"/>
      <c r="J44" s="662"/>
      <c r="K44" s="662"/>
      <c r="L44" s="662"/>
      <c r="M44" s="662"/>
      <c r="N44" s="662"/>
      <c r="O44" s="662"/>
      <c r="Q44" s="660"/>
      <c r="R44" s="660"/>
      <c r="S44" s="660"/>
      <c r="T44" s="660"/>
      <c r="U44" s="660"/>
      <c r="V44" s="660"/>
      <c r="W44" s="660"/>
      <c r="X44" s="660"/>
      <c r="Y44" s="660"/>
      <c r="Z44" s="660"/>
      <c r="AA44" s="660"/>
      <c r="AB44" s="660"/>
      <c r="AC44" s="660"/>
      <c r="AD44" s="660"/>
      <c r="AE44" s="660"/>
      <c r="AF44" s="660"/>
      <c r="AG44" s="660"/>
      <c r="AH44" s="660"/>
      <c r="AI44" s="660"/>
      <c r="AJ44" s="660"/>
      <c r="AK44" s="660"/>
      <c r="AL44" s="660"/>
      <c r="AM44" s="660"/>
      <c r="AN44" s="660"/>
      <c r="AO44" s="660"/>
      <c r="AP44" s="660"/>
      <c r="AQ44" s="660"/>
      <c r="AR44" s="660"/>
      <c r="AS44" s="660"/>
      <c r="AT44" s="660"/>
      <c r="AU44" s="660"/>
      <c r="AV44" s="660"/>
      <c r="AW44" s="660"/>
      <c r="AX44" s="660"/>
      <c r="AY44" s="660"/>
      <c r="AZ44" s="660"/>
      <c r="BA44" s="660"/>
      <c r="BB44" s="660"/>
      <c r="BC44" s="660"/>
      <c r="BD44" s="660"/>
      <c r="BE44" s="660"/>
      <c r="BF44" s="660"/>
      <c r="BG44" s="660"/>
      <c r="BH44" s="660"/>
      <c r="BI44" s="660"/>
      <c r="BJ44" s="660"/>
      <c r="BK44" s="660"/>
      <c r="BL44" s="660"/>
      <c r="BM44" s="660"/>
      <c r="BN44" s="660"/>
      <c r="BO44" s="660"/>
      <c r="BP44" s="660"/>
      <c r="BQ44" s="660"/>
      <c r="BR44" s="660"/>
      <c r="BS44" s="660"/>
      <c r="BT44" s="660"/>
      <c r="BU44" s="660"/>
      <c r="BV44" s="660"/>
      <c r="BW44" s="660"/>
      <c r="BX44" s="660"/>
      <c r="BY44" s="660"/>
      <c r="BZ44" s="660"/>
      <c r="CA44" s="660"/>
      <c r="CB44" s="660"/>
      <c r="CC44" s="660"/>
      <c r="CD44" s="660"/>
      <c r="CE44" s="660"/>
      <c r="CF44" s="660"/>
      <c r="CG44" s="660"/>
      <c r="CH44" s="660"/>
      <c r="CI44" s="660"/>
      <c r="CJ44" s="660"/>
      <c r="CK44" s="660"/>
      <c r="CL44" s="660"/>
      <c r="CM44" s="660"/>
      <c r="CN44" s="660"/>
      <c r="CO44" s="660"/>
      <c r="CP44" s="660"/>
      <c r="CQ44" s="660"/>
      <c r="CR44" s="660"/>
      <c r="CS44" s="660"/>
      <c r="CT44" s="660"/>
      <c r="CU44" s="660"/>
      <c r="CV44" s="660"/>
      <c r="CW44" s="660"/>
      <c r="CX44" s="660"/>
      <c r="CY44" s="660"/>
      <c r="CZ44" s="660"/>
      <c r="DA44" s="660"/>
      <c r="DB44" s="660"/>
      <c r="DC44" s="660"/>
      <c r="DD44" s="660"/>
      <c r="DE44" s="660"/>
      <c r="DF44" s="660"/>
      <c r="DG44" s="660"/>
      <c r="DH44" s="660"/>
      <c r="DI44" s="660"/>
      <c r="DJ44" s="660"/>
      <c r="DK44" s="660"/>
      <c r="DL44" s="660"/>
      <c r="DM44" s="660"/>
      <c r="DN44" s="660"/>
      <c r="DO44" s="660"/>
      <c r="DP44" s="660"/>
      <c r="DQ44" s="660"/>
      <c r="DR44" s="660"/>
      <c r="DS44" s="660"/>
      <c r="DT44" s="660"/>
      <c r="DU44" s="660"/>
      <c r="DV44" s="660"/>
      <c r="DW44" s="660"/>
      <c r="DX44" s="660"/>
      <c r="DY44" s="660"/>
      <c r="DZ44" s="660"/>
      <c r="EA44" s="660"/>
      <c r="EB44" s="660"/>
      <c r="EC44" s="660"/>
      <c r="ED44" s="660"/>
      <c r="EE44" s="660"/>
      <c r="EF44" s="660"/>
      <c r="EG44" s="660"/>
      <c r="EH44" s="660"/>
      <c r="EI44" s="660"/>
      <c r="EJ44" s="660"/>
      <c r="EK44" s="660"/>
      <c r="EL44" s="660"/>
      <c r="EM44" s="660"/>
      <c r="EN44" s="660"/>
      <c r="EO44" s="660"/>
      <c r="EP44" s="660"/>
      <c r="EQ44" s="660"/>
      <c r="ER44" s="660"/>
      <c r="ES44" s="660"/>
      <c r="ET44" s="660"/>
      <c r="EU44" s="660"/>
      <c r="EV44" s="660"/>
      <c r="EW44" s="660"/>
      <c r="EX44" s="660"/>
      <c r="EY44" s="660"/>
      <c r="EZ44" s="660"/>
      <c r="FA44" s="660"/>
      <c r="FB44" s="660"/>
      <c r="FC44" s="660"/>
      <c r="FD44" s="660"/>
      <c r="FE44" s="660"/>
      <c r="FF44" s="660"/>
      <c r="FG44" s="660"/>
      <c r="FH44" s="660"/>
      <c r="FI44" s="660"/>
      <c r="FJ44" s="660"/>
      <c r="FK44" s="660"/>
      <c r="FL44" s="660"/>
    </row>
    <row r="45" spans="2:168" ht="12">
      <c r="B45" s="661"/>
      <c r="C45" s="662"/>
      <c r="D45" s="662"/>
      <c r="E45" s="662"/>
      <c r="F45" s="662"/>
      <c r="G45" s="662"/>
      <c r="H45" s="662"/>
      <c r="I45" s="662"/>
      <c r="J45" s="662"/>
      <c r="K45" s="662"/>
      <c r="L45" s="662"/>
      <c r="M45" s="662"/>
      <c r="N45" s="662"/>
      <c r="O45" s="662"/>
      <c r="Q45" s="660"/>
      <c r="R45" s="660"/>
      <c r="S45" s="660"/>
      <c r="T45" s="660"/>
      <c r="U45" s="660"/>
      <c r="V45" s="660"/>
      <c r="W45" s="660"/>
      <c r="X45" s="660"/>
      <c r="Y45" s="660"/>
      <c r="Z45" s="660"/>
      <c r="AA45" s="660"/>
      <c r="AB45" s="660"/>
      <c r="AC45" s="660"/>
      <c r="AD45" s="660"/>
      <c r="AE45" s="660"/>
      <c r="AF45" s="660"/>
      <c r="AG45" s="660"/>
      <c r="AH45" s="660"/>
      <c r="AI45" s="660"/>
      <c r="AJ45" s="660"/>
      <c r="AK45" s="660"/>
      <c r="AL45" s="660"/>
      <c r="AM45" s="660"/>
      <c r="AN45" s="660"/>
      <c r="AO45" s="660"/>
      <c r="AP45" s="660"/>
      <c r="AQ45" s="660"/>
      <c r="AR45" s="660"/>
      <c r="AS45" s="660"/>
      <c r="AT45" s="660"/>
      <c r="AU45" s="660"/>
      <c r="AV45" s="660"/>
      <c r="AW45" s="660"/>
      <c r="AX45" s="660"/>
      <c r="AY45" s="660"/>
      <c r="AZ45" s="660"/>
      <c r="BA45" s="660"/>
      <c r="BB45" s="660"/>
      <c r="BC45" s="660"/>
      <c r="BD45" s="660"/>
      <c r="BE45" s="660"/>
      <c r="BF45" s="660"/>
      <c r="BG45" s="660"/>
      <c r="BH45" s="660"/>
      <c r="BI45" s="660"/>
      <c r="BJ45" s="660"/>
      <c r="BK45" s="660"/>
      <c r="BL45" s="660"/>
      <c r="BM45" s="660"/>
      <c r="BN45" s="660"/>
      <c r="BO45" s="660"/>
      <c r="BP45" s="660"/>
      <c r="BQ45" s="660"/>
      <c r="BR45" s="660"/>
      <c r="BS45" s="660"/>
      <c r="BT45" s="660"/>
      <c r="BU45" s="660"/>
      <c r="BV45" s="660"/>
      <c r="BW45" s="660"/>
      <c r="BX45" s="660"/>
      <c r="BY45" s="660"/>
      <c r="BZ45" s="660"/>
      <c r="CA45" s="660"/>
      <c r="CB45" s="660"/>
      <c r="CC45" s="660"/>
      <c r="CD45" s="660"/>
      <c r="CE45" s="660"/>
      <c r="CF45" s="660"/>
      <c r="CG45" s="660"/>
      <c r="CH45" s="660"/>
      <c r="CI45" s="660"/>
      <c r="CJ45" s="660"/>
      <c r="CK45" s="660"/>
      <c r="CL45" s="660"/>
      <c r="CM45" s="660"/>
      <c r="CN45" s="660"/>
      <c r="CO45" s="660"/>
      <c r="CP45" s="660"/>
      <c r="CQ45" s="660"/>
      <c r="CR45" s="660"/>
      <c r="CS45" s="660"/>
      <c r="CT45" s="660"/>
      <c r="CU45" s="660"/>
      <c r="CV45" s="660"/>
      <c r="CW45" s="660"/>
      <c r="CX45" s="660"/>
      <c r="CY45" s="660"/>
      <c r="CZ45" s="660"/>
      <c r="DA45" s="660"/>
      <c r="DB45" s="660"/>
      <c r="DC45" s="660"/>
      <c r="DD45" s="660"/>
      <c r="DE45" s="660"/>
      <c r="DF45" s="660"/>
      <c r="DG45" s="660"/>
      <c r="DH45" s="660"/>
      <c r="DI45" s="660"/>
      <c r="DJ45" s="660"/>
      <c r="DK45" s="660"/>
      <c r="DL45" s="660"/>
      <c r="DM45" s="660"/>
      <c r="DN45" s="660"/>
      <c r="DO45" s="660"/>
      <c r="DP45" s="660"/>
      <c r="DQ45" s="660"/>
      <c r="DR45" s="660"/>
      <c r="DS45" s="660"/>
      <c r="DT45" s="660"/>
      <c r="DU45" s="660"/>
      <c r="DV45" s="660"/>
      <c r="DW45" s="660"/>
      <c r="DX45" s="660"/>
      <c r="DY45" s="660"/>
      <c r="DZ45" s="660"/>
      <c r="EA45" s="660"/>
      <c r="EB45" s="660"/>
      <c r="EC45" s="660"/>
      <c r="ED45" s="660"/>
      <c r="EE45" s="660"/>
      <c r="EF45" s="660"/>
      <c r="EG45" s="660"/>
      <c r="EH45" s="660"/>
      <c r="EI45" s="660"/>
      <c r="EJ45" s="660"/>
      <c r="EK45" s="660"/>
      <c r="EL45" s="660"/>
      <c r="EM45" s="660"/>
      <c r="EN45" s="660"/>
      <c r="EO45" s="660"/>
      <c r="EP45" s="660"/>
      <c r="EQ45" s="660"/>
      <c r="ER45" s="660"/>
      <c r="ES45" s="660"/>
      <c r="ET45" s="660"/>
      <c r="EU45" s="660"/>
      <c r="EV45" s="660"/>
      <c r="EW45" s="660"/>
      <c r="EX45" s="660"/>
      <c r="EY45" s="660"/>
      <c r="EZ45" s="660"/>
      <c r="FA45" s="660"/>
      <c r="FB45" s="660"/>
      <c r="FC45" s="660"/>
      <c r="FD45" s="660"/>
      <c r="FE45" s="660"/>
      <c r="FF45" s="660"/>
      <c r="FG45" s="660"/>
      <c r="FH45" s="660"/>
      <c r="FI45" s="660"/>
      <c r="FJ45" s="660"/>
      <c r="FK45" s="660"/>
      <c r="FL45" s="660"/>
    </row>
    <row r="46" spans="2:168" ht="12">
      <c r="B46" s="661"/>
      <c r="C46" s="662"/>
      <c r="D46" s="662"/>
      <c r="E46" s="662"/>
      <c r="F46" s="662"/>
      <c r="G46" s="662"/>
      <c r="H46" s="662"/>
      <c r="I46" s="662"/>
      <c r="J46" s="662"/>
      <c r="K46" s="662"/>
      <c r="L46" s="662"/>
      <c r="M46" s="662"/>
      <c r="N46" s="662"/>
      <c r="O46" s="662"/>
      <c r="Q46" s="660"/>
      <c r="R46" s="660"/>
      <c r="S46" s="660"/>
      <c r="T46" s="660"/>
      <c r="U46" s="660"/>
      <c r="V46" s="660"/>
      <c r="W46" s="660"/>
      <c r="X46" s="660"/>
      <c r="Y46" s="660"/>
      <c r="Z46" s="660"/>
      <c r="AA46" s="660"/>
      <c r="AB46" s="660"/>
      <c r="AC46" s="660"/>
      <c r="AD46" s="660"/>
      <c r="AE46" s="660"/>
      <c r="AF46" s="660"/>
      <c r="AG46" s="660"/>
      <c r="AH46" s="660"/>
      <c r="AI46" s="660"/>
      <c r="AJ46" s="660"/>
      <c r="AK46" s="660"/>
      <c r="AL46" s="660"/>
      <c r="AM46" s="660"/>
      <c r="AN46" s="660"/>
      <c r="AO46" s="660"/>
      <c r="AP46" s="660"/>
      <c r="AQ46" s="660"/>
      <c r="AR46" s="660"/>
      <c r="AS46" s="660"/>
      <c r="AT46" s="660"/>
      <c r="AU46" s="660"/>
      <c r="AV46" s="660"/>
      <c r="AW46" s="660"/>
      <c r="AX46" s="660"/>
      <c r="AY46" s="660"/>
      <c r="AZ46" s="660"/>
      <c r="BA46" s="660"/>
      <c r="BB46" s="660"/>
      <c r="BC46" s="660"/>
      <c r="BD46" s="660"/>
      <c r="BE46" s="660"/>
      <c r="BF46" s="660"/>
      <c r="BG46" s="660"/>
      <c r="BH46" s="660"/>
      <c r="BI46" s="660"/>
      <c r="BJ46" s="660"/>
      <c r="BK46" s="660"/>
      <c r="BL46" s="660"/>
      <c r="BM46" s="660"/>
      <c r="BN46" s="660"/>
      <c r="BO46" s="660"/>
      <c r="BP46" s="660"/>
      <c r="BQ46" s="660"/>
      <c r="BR46" s="660"/>
      <c r="BS46" s="660"/>
      <c r="BT46" s="660"/>
      <c r="BU46" s="660"/>
      <c r="BV46" s="660"/>
      <c r="BW46" s="660"/>
      <c r="BX46" s="660"/>
      <c r="BY46" s="660"/>
      <c r="BZ46" s="660"/>
      <c r="CA46" s="660"/>
      <c r="CB46" s="660"/>
      <c r="CC46" s="660"/>
      <c r="CD46" s="660"/>
      <c r="CE46" s="660"/>
      <c r="CF46" s="660"/>
      <c r="CG46" s="660"/>
      <c r="CH46" s="660"/>
      <c r="CI46" s="660"/>
      <c r="CJ46" s="660"/>
      <c r="CK46" s="660"/>
      <c r="CL46" s="660"/>
      <c r="CM46" s="660"/>
      <c r="CN46" s="660"/>
      <c r="CO46" s="660"/>
      <c r="CP46" s="660"/>
      <c r="CQ46" s="660"/>
      <c r="CR46" s="660"/>
      <c r="CS46" s="660"/>
      <c r="CT46" s="660"/>
      <c r="CU46" s="660"/>
      <c r="CV46" s="660"/>
      <c r="CW46" s="660"/>
      <c r="CX46" s="660"/>
      <c r="CY46" s="660"/>
      <c r="CZ46" s="660"/>
      <c r="DA46" s="660"/>
      <c r="DB46" s="660"/>
      <c r="DC46" s="660"/>
      <c r="DD46" s="660"/>
      <c r="DE46" s="660"/>
      <c r="DF46" s="660"/>
      <c r="DG46" s="660"/>
      <c r="DH46" s="660"/>
      <c r="DI46" s="660"/>
      <c r="DJ46" s="660"/>
      <c r="DK46" s="660"/>
      <c r="DL46" s="660"/>
      <c r="DM46" s="660"/>
      <c r="DN46" s="660"/>
      <c r="DO46" s="660"/>
      <c r="DP46" s="660"/>
      <c r="DQ46" s="660"/>
      <c r="DR46" s="660"/>
      <c r="DS46" s="660"/>
      <c r="DT46" s="660"/>
      <c r="DU46" s="660"/>
      <c r="DV46" s="660"/>
      <c r="DW46" s="660"/>
      <c r="DX46" s="660"/>
      <c r="DY46" s="660"/>
      <c r="DZ46" s="660"/>
      <c r="EA46" s="660"/>
      <c r="EB46" s="660"/>
      <c r="EC46" s="660"/>
      <c r="ED46" s="660"/>
      <c r="EE46" s="660"/>
      <c r="EF46" s="660"/>
      <c r="EG46" s="660"/>
      <c r="EH46" s="660"/>
      <c r="EI46" s="660"/>
      <c r="EJ46" s="660"/>
      <c r="EK46" s="660"/>
      <c r="EL46" s="660"/>
      <c r="EM46" s="660"/>
      <c r="EN46" s="660"/>
      <c r="EO46" s="660"/>
      <c r="EP46" s="660"/>
      <c r="EQ46" s="660"/>
      <c r="ER46" s="660"/>
      <c r="ES46" s="660"/>
      <c r="ET46" s="660"/>
      <c r="EU46" s="660"/>
      <c r="EV46" s="660"/>
      <c r="EW46" s="660"/>
      <c r="EX46" s="660"/>
      <c r="EY46" s="660"/>
      <c r="EZ46" s="660"/>
      <c r="FA46" s="660"/>
      <c r="FB46" s="660"/>
      <c r="FC46" s="660"/>
      <c r="FD46" s="660"/>
      <c r="FE46" s="660"/>
      <c r="FF46" s="660"/>
      <c r="FG46" s="660"/>
      <c r="FH46" s="660"/>
      <c r="FI46" s="660"/>
      <c r="FJ46" s="660"/>
      <c r="FK46" s="660"/>
      <c r="FL46" s="660"/>
    </row>
    <row r="47" spans="2:168" ht="12">
      <c r="B47" s="661"/>
      <c r="C47" s="662"/>
      <c r="D47" s="662"/>
      <c r="E47" s="662"/>
      <c r="F47" s="662"/>
      <c r="G47" s="662"/>
      <c r="H47" s="662"/>
      <c r="I47" s="662"/>
      <c r="J47" s="662"/>
      <c r="K47" s="662"/>
      <c r="L47" s="662"/>
      <c r="M47" s="662"/>
      <c r="N47" s="662"/>
      <c r="O47" s="662"/>
      <c r="Q47" s="660"/>
      <c r="R47" s="660"/>
      <c r="S47" s="660"/>
      <c r="T47" s="660"/>
      <c r="U47" s="660"/>
      <c r="V47" s="660"/>
      <c r="W47" s="660"/>
      <c r="X47" s="660"/>
      <c r="Y47" s="660"/>
      <c r="Z47" s="660"/>
      <c r="AA47" s="660"/>
      <c r="AB47" s="660"/>
      <c r="AC47" s="660"/>
      <c r="AD47" s="660"/>
      <c r="AE47" s="660"/>
      <c r="AF47" s="660"/>
      <c r="AG47" s="660"/>
      <c r="AH47" s="660"/>
      <c r="AI47" s="660"/>
      <c r="AJ47" s="660"/>
      <c r="AK47" s="660"/>
      <c r="AL47" s="660"/>
      <c r="AM47" s="660"/>
      <c r="AN47" s="660"/>
      <c r="AO47" s="660"/>
      <c r="AP47" s="660"/>
      <c r="AQ47" s="660"/>
      <c r="AR47" s="660"/>
      <c r="AS47" s="660"/>
      <c r="AT47" s="660"/>
      <c r="AU47" s="660"/>
      <c r="AV47" s="660"/>
      <c r="AW47" s="660"/>
      <c r="AX47" s="660"/>
      <c r="AY47" s="660"/>
      <c r="AZ47" s="660"/>
      <c r="BA47" s="660"/>
      <c r="BB47" s="660"/>
      <c r="BC47" s="660"/>
      <c r="BD47" s="660"/>
      <c r="BE47" s="660"/>
      <c r="BF47" s="660"/>
      <c r="BG47" s="660"/>
      <c r="BH47" s="660"/>
      <c r="BI47" s="660"/>
      <c r="BJ47" s="660"/>
      <c r="BK47" s="660"/>
      <c r="BL47" s="660"/>
      <c r="BM47" s="660"/>
      <c r="BN47" s="660"/>
      <c r="BO47" s="660"/>
      <c r="BP47" s="660"/>
      <c r="BQ47" s="660"/>
      <c r="BR47" s="660"/>
      <c r="BS47" s="660"/>
      <c r="BT47" s="660"/>
      <c r="BU47" s="660"/>
      <c r="BV47" s="660"/>
      <c r="BW47" s="660"/>
      <c r="BX47" s="660"/>
      <c r="BY47" s="660"/>
      <c r="BZ47" s="660"/>
      <c r="CA47" s="660"/>
      <c r="CB47" s="660"/>
      <c r="CC47" s="660"/>
      <c r="CD47" s="660"/>
      <c r="CE47" s="660"/>
      <c r="CF47" s="660"/>
      <c r="CG47" s="660"/>
      <c r="CH47" s="660"/>
      <c r="CI47" s="660"/>
      <c r="CJ47" s="660"/>
      <c r="CK47" s="660"/>
      <c r="CL47" s="660"/>
      <c r="CM47" s="660"/>
      <c r="CN47" s="660"/>
      <c r="CO47" s="660"/>
      <c r="CP47" s="660"/>
      <c r="CQ47" s="660"/>
      <c r="CR47" s="660"/>
      <c r="CS47" s="660"/>
      <c r="CT47" s="660"/>
      <c r="CU47" s="660"/>
      <c r="CV47" s="660"/>
      <c r="CW47" s="660"/>
      <c r="CX47" s="660"/>
      <c r="CY47" s="660"/>
      <c r="CZ47" s="660"/>
      <c r="DA47" s="660"/>
      <c r="DB47" s="660"/>
      <c r="DC47" s="660"/>
      <c r="DD47" s="660"/>
      <c r="DE47" s="660"/>
      <c r="DF47" s="660"/>
      <c r="DG47" s="660"/>
      <c r="DH47" s="660"/>
      <c r="DI47" s="660"/>
      <c r="DJ47" s="660"/>
      <c r="DK47" s="660"/>
      <c r="DL47" s="660"/>
      <c r="DM47" s="660"/>
      <c r="DN47" s="660"/>
      <c r="DO47" s="660"/>
      <c r="DP47" s="660"/>
      <c r="DQ47" s="660"/>
      <c r="DR47" s="660"/>
      <c r="DS47" s="660"/>
      <c r="DT47" s="660"/>
      <c r="DU47" s="660"/>
      <c r="DV47" s="660"/>
      <c r="DW47" s="660"/>
      <c r="DX47" s="660"/>
      <c r="DY47" s="660"/>
      <c r="DZ47" s="660"/>
      <c r="EA47" s="660"/>
      <c r="EB47" s="660"/>
      <c r="EC47" s="660"/>
      <c r="ED47" s="660"/>
      <c r="EE47" s="660"/>
      <c r="EF47" s="660"/>
      <c r="EG47" s="660"/>
      <c r="EH47" s="660"/>
      <c r="EI47" s="660"/>
      <c r="EJ47" s="660"/>
      <c r="EK47" s="660"/>
      <c r="EL47" s="660"/>
      <c r="EM47" s="660"/>
      <c r="EN47" s="660"/>
      <c r="EO47" s="660"/>
      <c r="EP47" s="660"/>
      <c r="EQ47" s="660"/>
      <c r="ER47" s="660"/>
      <c r="ES47" s="660"/>
      <c r="ET47" s="660"/>
      <c r="EU47" s="660"/>
      <c r="EV47" s="660"/>
      <c r="EW47" s="660"/>
      <c r="EX47" s="660"/>
      <c r="EY47" s="660"/>
      <c r="EZ47" s="660"/>
      <c r="FA47" s="660"/>
      <c r="FB47" s="660"/>
      <c r="FC47" s="660"/>
      <c r="FD47" s="660"/>
      <c r="FE47" s="660"/>
      <c r="FF47" s="660"/>
      <c r="FG47" s="660"/>
      <c r="FH47" s="660"/>
      <c r="FI47" s="660"/>
      <c r="FJ47" s="660"/>
      <c r="FK47" s="660"/>
      <c r="FL47" s="660"/>
    </row>
    <row r="48" spans="2:168" ht="12">
      <c r="B48" s="661"/>
      <c r="C48" s="662"/>
      <c r="D48" s="662"/>
      <c r="E48" s="662"/>
      <c r="F48" s="662"/>
      <c r="G48" s="662"/>
      <c r="H48" s="662"/>
      <c r="I48" s="662"/>
      <c r="J48" s="662"/>
      <c r="K48" s="662"/>
      <c r="L48" s="662"/>
      <c r="M48" s="662"/>
      <c r="N48" s="662"/>
      <c r="O48" s="662"/>
      <c r="Q48" s="660"/>
      <c r="R48" s="660"/>
      <c r="S48" s="660"/>
      <c r="T48" s="660"/>
      <c r="U48" s="660"/>
      <c r="V48" s="660"/>
      <c r="W48" s="660"/>
      <c r="X48" s="660"/>
      <c r="Y48" s="660"/>
      <c r="Z48" s="660"/>
      <c r="AA48" s="660"/>
      <c r="AB48" s="660"/>
      <c r="AC48" s="660"/>
      <c r="AD48" s="660"/>
      <c r="AE48" s="660"/>
      <c r="AF48" s="660"/>
      <c r="AG48" s="660"/>
      <c r="AH48" s="660"/>
      <c r="AI48" s="660"/>
      <c r="AJ48" s="660"/>
      <c r="AK48" s="660"/>
      <c r="AL48" s="660"/>
      <c r="AM48" s="660"/>
      <c r="AN48" s="660"/>
      <c r="AO48" s="660"/>
      <c r="AP48" s="660"/>
      <c r="AQ48" s="660"/>
      <c r="AR48" s="660"/>
      <c r="AS48" s="660"/>
      <c r="AT48" s="660"/>
      <c r="AU48" s="660"/>
      <c r="AV48" s="660"/>
      <c r="AW48" s="660"/>
      <c r="AX48" s="660"/>
      <c r="AY48" s="660"/>
      <c r="AZ48" s="660"/>
      <c r="BA48" s="660"/>
      <c r="BB48" s="660"/>
      <c r="BC48" s="660"/>
      <c r="BD48" s="660"/>
      <c r="BE48" s="660"/>
      <c r="BF48" s="660"/>
      <c r="BG48" s="660"/>
      <c r="BH48" s="660"/>
      <c r="BI48" s="660"/>
      <c r="BJ48" s="660"/>
      <c r="BK48" s="660"/>
      <c r="BL48" s="660"/>
      <c r="BM48" s="660"/>
      <c r="BN48" s="660"/>
      <c r="BO48" s="660"/>
      <c r="BP48" s="660"/>
      <c r="BQ48" s="660"/>
      <c r="BR48" s="660"/>
      <c r="BS48" s="660"/>
      <c r="BT48" s="660"/>
      <c r="BU48" s="660"/>
      <c r="BV48" s="660"/>
      <c r="BW48" s="660"/>
      <c r="BX48" s="660"/>
      <c r="BY48" s="660"/>
      <c r="BZ48" s="660"/>
      <c r="CA48" s="660"/>
      <c r="CB48" s="660"/>
      <c r="CC48" s="660"/>
      <c r="CD48" s="660"/>
      <c r="CE48" s="660"/>
      <c r="CF48" s="660"/>
      <c r="CG48" s="660"/>
      <c r="CH48" s="660"/>
      <c r="CI48" s="660"/>
      <c r="CJ48" s="660"/>
      <c r="CK48" s="660"/>
      <c r="CL48" s="660"/>
      <c r="CM48" s="660"/>
      <c r="CN48" s="660"/>
      <c r="CO48" s="660"/>
      <c r="CP48" s="660"/>
      <c r="CQ48" s="660"/>
      <c r="CR48" s="660"/>
      <c r="CS48" s="660"/>
      <c r="CT48" s="660"/>
      <c r="CU48" s="660"/>
      <c r="CV48" s="660"/>
      <c r="CW48" s="660"/>
      <c r="CX48" s="660"/>
      <c r="CY48" s="660"/>
      <c r="CZ48" s="660"/>
      <c r="DA48" s="660"/>
      <c r="DB48" s="660"/>
      <c r="DC48" s="660"/>
      <c r="DD48" s="660"/>
      <c r="DE48" s="660"/>
      <c r="DF48" s="660"/>
      <c r="DG48" s="660"/>
      <c r="DH48" s="660"/>
      <c r="DI48" s="660"/>
      <c r="DJ48" s="660"/>
      <c r="DK48" s="660"/>
      <c r="DL48" s="660"/>
      <c r="DM48" s="660"/>
      <c r="DN48" s="660"/>
      <c r="DO48" s="660"/>
      <c r="DP48" s="660"/>
      <c r="DQ48" s="660"/>
      <c r="DR48" s="660"/>
      <c r="DS48" s="660"/>
      <c r="DT48" s="660"/>
      <c r="DU48" s="660"/>
      <c r="DV48" s="660"/>
      <c r="DW48" s="660"/>
      <c r="DX48" s="660"/>
      <c r="DY48" s="660"/>
      <c r="DZ48" s="660"/>
      <c r="EA48" s="660"/>
      <c r="EB48" s="660"/>
      <c r="EC48" s="660"/>
      <c r="ED48" s="660"/>
      <c r="EE48" s="660"/>
      <c r="EF48" s="660"/>
      <c r="EG48" s="660"/>
      <c r="EH48" s="660"/>
      <c r="EI48" s="660"/>
      <c r="EJ48" s="660"/>
      <c r="EK48" s="660"/>
      <c r="EL48" s="660"/>
      <c r="EM48" s="660"/>
      <c r="EN48" s="660"/>
      <c r="EO48" s="660"/>
      <c r="EP48" s="660"/>
      <c r="EQ48" s="660"/>
      <c r="ER48" s="660"/>
      <c r="ES48" s="660"/>
      <c r="ET48" s="660"/>
      <c r="EU48" s="660"/>
      <c r="EV48" s="660"/>
      <c r="EW48" s="660"/>
      <c r="EX48" s="660"/>
      <c r="EY48" s="660"/>
      <c r="EZ48" s="660"/>
      <c r="FA48" s="660"/>
      <c r="FB48" s="660"/>
      <c r="FC48" s="660"/>
      <c r="FD48" s="660"/>
      <c r="FE48" s="660"/>
      <c r="FF48" s="660"/>
      <c r="FG48" s="660"/>
      <c r="FH48" s="660"/>
      <c r="FI48" s="660"/>
      <c r="FJ48" s="660"/>
      <c r="FK48" s="660"/>
      <c r="FL48" s="660"/>
    </row>
    <row r="49" spans="2:168" ht="12">
      <c r="B49" s="661"/>
      <c r="C49" s="662"/>
      <c r="D49" s="662"/>
      <c r="E49" s="662"/>
      <c r="F49" s="662"/>
      <c r="G49" s="662"/>
      <c r="H49" s="662"/>
      <c r="I49" s="662"/>
      <c r="J49" s="662"/>
      <c r="K49" s="662"/>
      <c r="L49" s="662"/>
      <c r="M49" s="662"/>
      <c r="N49" s="662"/>
      <c r="O49" s="662"/>
      <c r="Q49" s="660"/>
      <c r="R49" s="660"/>
      <c r="S49" s="660"/>
      <c r="T49" s="660"/>
      <c r="U49" s="660"/>
      <c r="V49" s="660"/>
      <c r="W49" s="660"/>
      <c r="X49" s="660"/>
      <c r="Y49" s="660"/>
      <c r="Z49" s="660"/>
      <c r="AA49" s="660"/>
      <c r="AB49" s="660"/>
      <c r="AC49" s="660"/>
      <c r="AD49" s="660"/>
      <c r="AE49" s="660"/>
      <c r="AF49" s="660"/>
      <c r="AG49" s="660"/>
      <c r="AH49" s="660"/>
      <c r="AI49" s="660"/>
      <c r="AJ49" s="660"/>
      <c r="AK49" s="660"/>
      <c r="AL49" s="660"/>
      <c r="AM49" s="660"/>
      <c r="AN49" s="660"/>
      <c r="AO49" s="660"/>
      <c r="AP49" s="660"/>
      <c r="AQ49" s="660"/>
      <c r="AR49" s="660"/>
      <c r="AS49" s="660"/>
      <c r="AT49" s="660"/>
      <c r="AU49" s="660"/>
      <c r="AV49" s="660"/>
      <c r="AW49" s="660"/>
      <c r="AX49" s="660"/>
      <c r="AY49" s="660"/>
      <c r="AZ49" s="660"/>
      <c r="BA49" s="660"/>
      <c r="BB49" s="660"/>
      <c r="BC49" s="660"/>
      <c r="BD49" s="660"/>
      <c r="BE49" s="660"/>
      <c r="BF49" s="660"/>
      <c r="BG49" s="660"/>
      <c r="BH49" s="660"/>
      <c r="BI49" s="660"/>
      <c r="BJ49" s="660"/>
      <c r="BK49" s="660"/>
      <c r="BL49" s="660"/>
      <c r="BM49" s="660"/>
      <c r="BN49" s="660"/>
      <c r="BO49" s="660"/>
      <c r="BP49" s="660"/>
      <c r="BQ49" s="660"/>
      <c r="BR49" s="660"/>
      <c r="BS49" s="660"/>
      <c r="BT49" s="660"/>
      <c r="BU49" s="660"/>
      <c r="BV49" s="660"/>
      <c r="BW49" s="660"/>
      <c r="BX49" s="660"/>
      <c r="BY49" s="660"/>
      <c r="BZ49" s="660"/>
      <c r="CA49" s="660"/>
      <c r="CB49" s="660"/>
      <c r="CC49" s="660"/>
      <c r="CD49" s="660"/>
      <c r="CE49" s="660"/>
      <c r="CF49" s="660"/>
      <c r="CG49" s="660"/>
      <c r="CH49" s="660"/>
      <c r="CI49" s="660"/>
      <c r="CJ49" s="660"/>
      <c r="CK49" s="660"/>
      <c r="CL49" s="660"/>
      <c r="CM49" s="660"/>
      <c r="CN49" s="660"/>
      <c r="CO49" s="660"/>
      <c r="CP49" s="660"/>
      <c r="CQ49" s="660"/>
      <c r="CR49" s="660"/>
      <c r="CS49" s="660"/>
      <c r="CT49" s="660"/>
      <c r="CU49" s="660"/>
      <c r="CV49" s="660"/>
      <c r="CW49" s="660"/>
      <c r="CX49" s="660"/>
      <c r="CY49" s="660"/>
      <c r="CZ49" s="660"/>
      <c r="DA49" s="660"/>
      <c r="DB49" s="660"/>
      <c r="DC49" s="660"/>
      <c r="DD49" s="660"/>
      <c r="DE49" s="660"/>
      <c r="DF49" s="660"/>
      <c r="DG49" s="660"/>
      <c r="DH49" s="660"/>
      <c r="DI49" s="660"/>
      <c r="DJ49" s="660"/>
      <c r="DK49" s="660"/>
      <c r="DL49" s="660"/>
      <c r="DM49" s="660"/>
      <c r="DN49" s="660"/>
      <c r="DO49" s="660"/>
      <c r="DP49" s="660"/>
      <c r="DQ49" s="660"/>
      <c r="DR49" s="660"/>
      <c r="DS49" s="660"/>
      <c r="DT49" s="660"/>
      <c r="DU49" s="660"/>
      <c r="DV49" s="660"/>
      <c r="DW49" s="660"/>
      <c r="DX49" s="660"/>
      <c r="DY49" s="660"/>
      <c r="DZ49" s="660"/>
      <c r="EA49" s="660"/>
      <c r="EB49" s="660"/>
      <c r="EC49" s="660"/>
      <c r="ED49" s="660"/>
      <c r="EE49" s="660"/>
      <c r="EF49" s="660"/>
      <c r="EG49" s="660"/>
      <c r="EH49" s="660"/>
      <c r="EI49" s="660"/>
      <c r="EJ49" s="660"/>
      <c r="EK49" s="660"/>
      <c r="EL49" s="660"/>
      <c r="EM49" s="660"/>
      <c r="EN49" s="660"/>
      <c r="EO49" s="660"/>
      <c r="EP49" s="660"/>
      <c r="EQ49" s="660"/>
      <c r="ER49" s="660"/>
      <c r="ES49" s="660"/>
      <c r="ET49" s="660"/>
      <c r="EU49" s="660"/>
      <c r="EV49" s="660"/>
      <c r="EW49" s="660"/>
      <c r="EX49" s="660"/>
      <c r="EY49" s="660"/>
      <c r="EZ49" s="660"/>
      <c r="FA49" s="660"/>
      <c r="FB49" s="660"/>
      <c r="FC49" s="660"/>
      <c r="FD49" s="660"/>
      <c r="FE49" s="660"/>
      <c r="FF49" s="660"/>
      <c r="FG49" s="660"/>
      <c r="FH49" s="660"/>
      <c r="FI49" s="660"/>
      <c r="FJ49" s="660"/>
      <c r="FK49" s="660"/>
      <c r="FL49" s="660"/>
    </row>
    <row r="50" spans="2:168" ht="12">
      <c r="B50" s="661"/>
      <c r="C50" s="662"/>
      <c r="D50" s="662"/>
      <c r="E50" s="662"/>
      <c r="F50" s="662"/>
      <c r="G50" s="662"/>
      <c r="H50" s="662"/>
      <c r="I50" s="662"/>
      <c r="J50" s="662"/>
      <c r="K50" s="662"/>
      <c r="L50" s="662"/>
      <c r="M50" s="662"/>
      <c r="N50" s="662"/>
      <c r="O50" s="662"/>
      <c r="Q50" s="660"/>
      <c r="R50" s="660"/>
      <c r="S50" s="660"/>
      <c r="T50" s="660"/>
      <c r="U50" s="660"/>
      <c r="V50" s="660"/>
      <c r="W50" s="660"/>
      <c r="X50" s="660"/>
      <c r="Y50" s="660"/>
      <c r="Z50" s="660"/>
      <c r="AA50" s="660"/>
      <c r="AB50" s="660"/>
      <c r="AC50" s="660"/>
      <c r="AD50" s="660"/>
      <c r="AE50" s="660"/>
      <c r="AF50" s="660"/>
      <c r="AG50" s="660"/>
      <c r="AH50" s="660"/>
      <c r="AI50" s="660"/>
      <c r="AJ50" s="660"/>
      <c r="AK50" s="660"/>
      <c r="AL50" s="660"/>
      <c r="AM50" s="660"/>
      <c r="AN50" s="660"/>
      <c r="AO50" s="660"/>
      <c r="AP50" s="660"/>
      <c r="AQ50" s="660"/>
      <c r="AR50" s="660"/>
      <c r="AS50" s="660"/>
      <c r="AT50" s="660"/>
      <c r="AU50" s="660"/>
      <c r="AV50" s="660"/>
      <c r="AW50" s="660"/>
      <c r="AX50" s="660"/>
      <c r="AY50" s="660"/>
      <c r="AZ50" s="660"/>
      <c r="BA50" s="660"/>
      <c r="BB50" s="660"/>
      <c r="BC50" s="660"/>
      <c r="BD50" s="660"/>
      <c r="BE50" s="660"/>
      <c r="BF50" s="660"/>
      <c r="BG50" s="660"/>
      <c r="BH50" s="660"/>
      <c r="BI50" s="660"/>
      <c r="BJ50" s="660"/>
      <c r="BK50" s="660"/>
      <c r="BL50" s="660"/>
      <c r="BM50" s="660"/>
      <c r="BN50" s="660"/>
      <c r="BO50" s="660"/>
      <c r="BP50" s="660"/>
      <c r="BQ50" s="660"/>
      <c r="BR50" s="660"/>
      <c r="BS50" s="660"/>
      <c r="BT50" s="660"/>
      <c r="BU50" s="660"/>
      <c r="BV50" s="660"/>
      <c r="BW50" s="660"/>
      <c r="BX50" s="660"/>
      <c r="BY50" s="660"/>
      <c r="BZ50" s="660"/>
      <c r="CA50" s="660"/>
      <c r="CB50" s="660"/>
      <c r="CC50" s="660"/>
      <c r="CD50" s="660"/>
      <c r="CE50" s="660"/>
      <c r="CF50" s="660"/>
      <c r="CG50" s="660"/>
      <c r="CH50" s="660"/>
      <c r="CI50" s="660"/>
      <c r="CJ50" s="660"/>
      <c r="CK50" s="660"/>
      <c r="CL50" s="660"/>
      <c r="CM50" s="660"/>
      <c r="CN50" s="660"/>
      <c r="CO50" s="660"/>
      <c r="CP50" s="660"/>
      <c r="CQ50" s="660"/>
      <c r="CR50" s="660"/>
      <c r="CS50" s="660"/>
      <c r="CT50" s="660"/>
      <c r="CU50" s="660"/>
      <c r="CV50" s="660"/>
      <c r="CW50" s="660"/>
      <c r="CX50" s="660"/>
      <c r="CY50" s="660"/>
      <c r="CZ50" s="660"/>
      <c r="DA50" s="660"/>
      <c r="DB50" s="660"/>
      <c r="DC50" s="660"/>
      <c r="DD50" s="660"/>
      <c r="DE50" s="660"/>
      <c r="DF50" s="660"/>
      <c r="DG50" s="660"/>
      <c r="DH50" s="660"/>
      <c r="DI50" s="660"/>
      <c r="DJ50" s="660"/>
      <c r="DK50" s="660"/>
      <c r="DL50" s="660"/>
      <c r="DM50" s="660"/>
      <c r="DN50" s="660"/>
      <c r="DO50" s="660"/>
      <c r="DP50" s="660"/>
      <c r="DQ50" s="660"/>
      <c r="DR50" s="660"/>
      <c r="DS50" s="660"/>
      <c r="DT50" s="660"/>
      <c r="DU50" s="660"/>
      <c r="DV50" s="660"/>
      <c r="DW50" s="660"/>
      <c r="DX50" s="660"/>
      <c r="DY50" s="660"/>
      <c r="DZ50" s="660"/>
      <c r="EA50" s="660"/>
      <c r="EB50" s="660"/>
      <c r="EC50" s="660"/>
      <c r="ED50" s="660"/>
      <c r="EE50" s="660"/>
      <c r="EF50" s="660"/>
      <c r="EG50" s="660"/>
      <c r="EH50" s="660"/>
      <c r="EI50" s="660"/>
      <c r="EJ50" s="660"/>
      <c r="EK50" s="660"/>
      <c r="EL50" s="660"/>
      <c r="EM50" s="660"/>
      <c r="EN50" s="660"/>
      <c r="EO50" s="660"/>
      <c r="EP50" s="660"/>
      <c r="EQ50" s="660"/>
      <c r="ER50" s="660"/>
      <c r="ES50" s="660"/>
      <c r="ET50" s="660"/>
      <c r="EU50" s="660"/>
      <c r="EV50" s="660"/>
      <c r="EW50" s="660"/>
      <c r="EX50" s="660"/>
      <c r="EY50" s="660"/>
      <c r="EZ50" s="660"/>
      <c r="FA50" s="660"/>
      <c r="FB50" s="660"/>
      <c r="FC50" s="660"/>
      <c r="FD50" s="660"/>
      <c r="FE50" s="660"/>
      <c r="FF50" s="660"/>
      <c r="FG50" s="660"/>
      <c r="FH50" s="660"/>
      <c r="FI50" s="660"/>
      <c r="FJ50" s="660"/>
      <c r="FK50" s="660"/>
      <c r="FL50" s="660"/>
    </row>
    <row r="51" spans="2:168" ht="12">
      <c r="B51" s="661"/>
      <c r="C51" s="662"/>
      <c r="D51" s="662"/>
      <c r="E51" s="662"/>
      <c r="F51" s="662"/>
      <c r="G51" s="662"/>
      <c r="H51" s="662"/>
      <c r="I51" s="662"/>
      <c r="J51" s="662"/>
      <c r="K51" s="662"/>
      <c r="L51" s="662"/>
      <c r="M51" s="662"/>
      <c r="N51" s="662"/>
      <c r="O51" s="662"/>
      <c r="Q51" s="660"/>
      <c r="R51" s="660"/>
      <c r="S51" s="660"/>
      <c r="T51" s="660"/>
      <c r="U51" s="660"/>
      <c r="V51" s="660"/>
      <c r="W51" s="660"/>
      <c r="X51" s="660"/>
      <c r="Y51" s="660"/>
      <c r="Z51" s="660"/>
      <c r="AA51" s="660"/>
      <c r="AB51" s="660"/>
      <c r="AC51" s="660"/>
      <c r="AD51" s="660"/>
      <c r="AE51" s="660"/>
      <c r="AF51" s="660"/>
      <c r="AG51" s="660"/>
      <c r="AH51" s="660"/>
      <c r="AI51" s="660"/>
      <c r="AJ51" s="660"/>
      <c r="AK51" s="660"/>
      <c r="AL51" s="660"/>
      <c r="AM51" s="660"/>
      <c r="AN51" s="660"/>
      <c r="AO51" s="660"/>
      <c r="AP51" s="660"/>
      <c r="AQ51" s="660"/>
      <c r="AR51" s="660"/>
      <c r="AS51" s="660"/>
      <c r="AT51" s="660"/>
      <c r="AU51" s="660"/>
      <c r="AV51" s="660"/>
      <c r="AW51" s="660"/>
      <c r="AX51" s="660"/>
      <c r="AY51" s="660"/>
      <c r="AZ51" s="660"/>
      <c r="BA51" s="660"/>
      <c r="BB51" s="660"/>
      <c r="BC51" s="660"/>
      <c r="BD51" s="660"/>
      <c r="BE51" s="660"/>
      <c r="BF51" s="660"/>
      <c r="BG51" s="660"/>
      <c r="BH51" s="660"/>
      <c r="BI51" s="660"/>
      <c r="BJ51" s="660"/>
      <c r="BK51" s="660"/>
      <c r="BL51" s="660"/>
      <c r="BM51" s="660"/>
      <c r="BN51" s="660"/>
      <c r="BO51" s="660"/>
      <c r="BP51" s="660"/>
      <c r="BQ51" s="660"/>
      <c r="BR51" s="660"/>
      <c r="BS51" s="660"/>
      <c r="BT51" s="660"/>
      <c r="BU51" s="660"/>
      <c r="BV51" s="660"/>
      <c r="BW51" s="660"/>
      <c r="BX51" s="660"/>
      <c r="BY51" s="660"/>
      <c r="BZ51" s="660"/>
      <c r="CA51" s="660"/>
      <c r="CB51" s="660"/>
      <c r="CC51" s="660"/>
      <c r="CD51" s="660"/>
      <c r="CE51" s="660"/>
      <c r="CF51" s="660"/>
      <c r="CG51" s="660"/>
      <c r="CH51" s="660"/>
      <c r="CI51" s="660"/>
      <c r="CJ51" s="660"/>
      <c r="CK51" s="660"/>
      <c r="CL51" s="660"/>
      <c r="CM51" s="660"/>
      <c r="CN51" s="660"/>
      <c r="CO51" s="660"/>
      <c r="CP51" s="660"/>
      <c r="CQ51" s="660"/>
      <c r="CR51" s="660"/>
      <c r="CS51" s="660"/>
      <c r="CT51" s="660"/>
      <c r="CU51" s="660"/>
      <c r="CV51" s="660"/>
      <c r="CW51" s="660"/>
      <c r="CX51" s="660"/>
      <c r="CY51" s="660"/>
      <c r="CZ51" s="660"/>
      <c r="DA51" s="660"/>
      <c r="DB51" s="660"/>
      <c r="DC51" s="660"/>
      <c r="DD51" s="660"/>
      <c r="DE51" s="660"/>
      <c r="DF51" s="660"/>
      <c r="DG51" s="660"/>
      <c r="DH51" s="660"/>
      <c r="DI51" s="660"/>
      <c r="DJ51" s="660"/>
      <c r="DK51" s="660"/>
      <c r="DL51" s="660"/>
      <c r="DM51" s="660"/>
      <c r="DN51" s="660"/>
      <c r="DO51" s="660"/>
      <c r="DP51" s="660"/>
      <c r="DQ51" s="660"/>
      <c r="DR51" s="660"/>
      <c r="DS51" s="660"/>
      <c r="DT51" s="660"/>
      <c r="DU51" s="660"/>
      <c r="DV51" s="660"/>
      <c r="DW51" s="660"/>
      <c r="DX51" s="660"/>
      <c r="DY51" s="660"/>
      <c r="DZ51" s="660"/>
      <c r="EA51" s="660"/>
      <c r="EB51" s="660"/>
      <c r="EC51" s="660"/>
      <c r="ED51" s="660"/>
      <c r="EE51" s="660"/>
      <c r="EF51" s="660"/>
      <c r="EG51" s="660"/>
      <c r="EH51" s="660"/>
      <c r="EI51" s="660"/>
      <c r="EJ51" s="660"/>
      <c r="EK51" s="660"/>
      <c r="EL51" s="660"/>
      <c r="EM51" s="660"/>
      <c r="EN51" s="660"/>
      <c r="EO51" s="660"/>
      <c r="EP51" s="660"/>
      <c r="EQ51" s="660"/>
      <c r="ER51" s="660"/>
      <c r="ES51" s="660"/>
      <c r="ET51" s="660"/>
      <c r="EU51" s="660"/>
      <c r="EV51" s="660"/>
      <c r="EW51" s="660"/>
      <c r="EX51" s="660"/>
      <c r="EY51" s="660"/>
      <c r="EZ51" s="660"/>
      <c r="FA51" s="660"/>
      <c r="FB51" s="660"/>
      <c r="FC51" s="660"/>
      <c r="FD51" s="660"/>
      <c r="FE51" s="660"/>
      <c r="FF51" s="660"/>
      <c r="FG51" s="660"/>
      <c r="FH51" s="660"/>
      <c r="FI51" s="660"/>
      <c r="FJ51" s="660"/>
      <c r="FK51" s="660"/>
      <c r="FL51" s="660"/>
    </row>
    <row r="52" spans="2:168" ht="12">
      <c r="B52" s="661"/>
      <c r="C52" s="662"/>
      <c r="D52" s="662"/>
      <c r="E52" s="662"/>
      <c r="F52" s="662"/>
      <c r="G52" s="662"/>
      <c r="H52" s="662"/>
      <c r="I52" s="662"/>
      <c r="J52" s="662"/>
      <c r="K52" s="662"/>
      <c r="L52" s="662"/>
      <c r="M52" s="662"/>
      <c r="N52" s="662"/>
      <c r="O52" s="662"/>
      <c r="Q52" s="660"/>
      <c r="R52" s="660"/>
      <c r="S52" s="660"/>
      <c r="T52" s="660"/>
      <c r="U52" s="660"/>
      <c r="V52" s="660"/>
      <c r="W52" s="660"/>
      <c r="X52" s="660"/>
      <c r="Y52" s="660"/>
      <c r="Z52" s="660"/>
      <c r="AA52" s="660"/>
      <c r="AB52" s="660"/>
      <c r="AC52" s="660"/>
      <c r="AD52" s="660"/>
      <c r="AE52" s="660"/>
      <c r="AF52" s="660"/>
      <c r="AG52" s="660"/>
      <c r="AH52" s="660"/>
      <c r="AI52" s="660"/>
      <c r="AJ52" s="660"/>
      <c r="AK52" s="660"/>
      <c r="AL52" s="660"/>
      <c r="AM52" s="660"/>
      <c r="AN52" s="660"/>
      <c r="AO52" s="660"/>
      <c r="AP52" s="660"/>
      <c r="AQ52" s="660"/>
      <c r="AR52" s="660"/>
      <c r="AS52" s="660"/>
      <c r="AT52" s="660"/>
      <c r="AU52" s="660"/>
      <c r="AV52" s="660"/>
      <c r="AW52" s="660"/>
      <c r="AX52" s="660"/>
      <c r="AY52" s="660"/>
      <c r="AZ52" s="660"/>
      <c r="BA52" s="660"/>
      <c r="BB52" s="660"/>
      <c r="BC52" s="660"/>
      <c r="BD52" s="660"/>
      <c r="BE52" s="660"/>
      <c r="BF52" s="660"/>
      <c r="BG52" s="660"/>
      <c r="BH52" s="660"/>
      <c r="BI52" s="660"/>
      <c r="BJ52" s="660"/>
      <c r="BK52" s="660"/>
      <c r="BL52" s="660"/>
      <c r="BM52" s="660"/>
      <c r="BN52" s="660"/>
      <c r="BO52" s="660"/>
      <c r="BP52" s="660"/>
      <c r="BQ52" s="660"/>
      <c r="BR52" s="660"/>
      <c r="BS52" s="660"/>
      <c r="BT52" s="660"/>
      <c r="BU52" s="660"/>
      <c r="BV52" s="660"/>
      <c r="BW52" s="660"/>
      <c r="BX52" s="660"/>
      <c r="BY52" s="660"/>
      <c r="BZ52" s="660"/>
      <c r="CA52" s="660"/>
      <c r="CB52" s="660"/>
      <c r="CC52" s="660"/>
      <c r="CD52" s="660"/>
      <c r="CE52" s="660"/>
      <c r="CF52" s="660"/>
      <c r="CG52" s="660"/>
      <c r="CH52" s="660"/>
      <c r="CI52" s="660"/>
      <c r="CJ52" s="660"/>
      <c r="CK52" s="660"/>
      <c r="CL52" s="660"/>
      <c r="CM52" s="660"/>
      <c r="CN52" s="660"/>
      <c r="CO52" s="660"/>
      <c r="CP52" s="660"/>
      <c r="CQ52" s="660"/>
      <c r="CR52" s="660"/>
      <c r="CS52" s="660"/>
      <c r="CT52" s="660"/>
      <c r="CU52" s="660"/>
      <c r="CV52" s="660"/>
      <c r="CW52" s="660"/>
      <c r="CX52" s="660"/>
      <c r="CY52" s="660"/>
      <c r="CZ52" s="660"/>
      <c r="DA52" s="660"/>
      <c r="DB52" s="660"/>
      <c r="DC52" s="660"/>
      <c r="DD52" s="660"/>
      <c r="DE52" s="660"/>
      <c r="DF52" s="660"/>
      <c r="DG52" s="660"/>
      <c r="DH52" s="660"/>
      <c r="DI52" s="660"/>
      <c r="DJ52" s="660"/>
      <c r="DK52" s="660"/>
      <c r="DL52" s="660"/>
      <c r="DM52" s="660"/>
      <c r="DN52" s="660"/>
      <c r="DO52" s="660"/>
      <c r="DP52" s="660"/>
      <c r="DQ52" s="660"/>
      <c r="DR52" s="660"/>
      <c r="DS52" s="660"/>
      <c r="DT52" s="660"/>
      <c r="DU52" s="660"/>
      <c r="DV52" s="660"/>
      <c r="DW52" s="660"/>
      <c r="DX52" s="660"/>
      <c r="DY52" s="660"/>
      <c r="DZ52" s="660"/>
      <c r="EA52" s="660"/>
      <c r="EB52" s="660"/>
      <c r="EC52" s="660"/>
      <c r="ED52" s="660"/>
      <c r="EE52" s="660"/>
      <c r="EF52" s="660"/>
      <c r="EG52" s="660"/>
      <c r="EH52" s="660"/>
      <c r="EI52" s="660"/>
      <c r="EJ52" s="660"/>
      <c r="EK52" s="660"/>
      <c r="EL52" s="660"/>
      <c r="EM52" s="660"/>
      <c r="EN52" s="660"/>
      <c r="EO52" s="660"/>
      <c r="EP52" s="660"/>
      <c r="EQ52" s="660"/>
      <c r="ER52" s="660"/>
      <c r="ES52" s="660"/>
      <c r="ET52" s="660"/>
      <c r="EU52" s="660"/>
      <c r="EV52" s="660"/>
      <c r="EW52" s="660"/>
      <c r="EX52" s="660"/>
      <c r="EY52" s="660"/>
      <c r="EZ52" s="660"/>
      <c r="FA52" s="660"/>
      <c r="FB52" s="660"/>
      <c r="FC52" s="660"/>
      <c r="FD52" s="660"/>
      <c r="FE52" s="660"/>
      <c r="FF52" s="660"/>
      <c r="FG52" s="660"/>
      <c r="FH52" s="660"/>
      <c r="FI52" s="660"/>
      <c r="FJ52" s="660"/>
      <c r="FK52" s="660"/>
      <c r="FL52" s="660"/>
    </row>
    <row r="53" spans="2:168" ht="12">
      <c r="B53" s="661"/>
      <c r="C53" s="662"/>
      <c r="D53" s="662"/>
      <c r="E53" s="662"/>
      <c r="F53" s="662"/>
      <c r="G53" s="662"/>
      <c r="H53" s="662"/>
      <c r="I53" s="662"/>
      <c r="J53" s="662"/>
      <c r="K53" s="662"/>
      <c r="L53" s="662"/>
      <c r="M53" s="662"/>
      <c r="N53" s="662"/>
      <c r="O53" s="662"/>
      <c r="Q53" s="660"/>
      <c r="R53" s="660"/>
      <c r="S53" s="660"/>
      <c r="T53" s="660"/>
      <c r="U53" s="660"/>
      <c r="V53" s="660"/>
      <c r="W53" s="660"/>
      <c r="X53" s="660"/>
      <c r="Y53" s="660"/>
      <c r="Z53" s="660"/>
      <c r="AA53" s="660"/>
      <c r="AB53" s="660"/>
      <c r="AC53" s="660"/>
      <c r="AD53" s="660"/>
      <c r="AE53" s="660"/>
      <c r="AF53" s="660"/>
      <c r="AG53" s="660"/>
      <c r="AH53" s="660"/>
      <c r="AI53" s="660"/>
      <c r="AJ53" s="660"/>
      <c r="AK53" s="660"/>
      <c r="AL53" s="660"/>
      <c r="AM53" s="660"/>
      <c r="AN53" s="660"/>
      <c r="AO53" s="660"/>
      <c r="AP53" s="660"/>
      <c r="AQ53" s="660"/>
      <c r="AR53" s="660"/>
      <c r="AS53" s="660"/>
      <c r="AT53" s="660"/>
      <c r="AU53" s="660"/>
      <c r="AV53" s="660"/>
      <c r="AW53" s="660"/>
      <c r="AX53" s="660"/>
      <c r="AY53" s="660"/>
      <c r="AZ53" s="660"/>
      <c r="BA53" s="660"/>
      <c r="BB53" s="660"/>
      <c r="BC53" s="660"/>
      <c r="BD53" s="660"/>
      <c r="BE53" s="660"/>
      <c r="BF53" s="660"/>
      <c r="BG53" s="660"/>
      <c r="BH53" s="660"/>
      <c r="BI53" s="660"/>
      <c r="BJ53" s="660"/>
      <c r="BK53" s="660"/>
      <c r="BL53" s="660"/>
      <c r="BM53" s="660"/>
      <c r="BN53" s="660"/>
      <c r="BO53" s="660"/>
      <c r="BP53" s="660"/>
      <c r="BQ53" s="660"/>
      <c r="BR53" s="660"/>
      <c r="BS53" s="660"/>
      <c r="BT53" s="660"/>
      <c r="BU53" s="660"/>
      <c r="BV53" s="660"/>
      <c r="BW53" s="660"/>
      <c r="BX53" s="660"/>
      <c r="BY53" s="660"/>
      <c r="BZ53" s="660"/>
      <c r="CA53" s="660"/>
      <c r="CB53" s="660"/>
      <c r="CC53" s="660"/>
      <c r="CD53" s="660"/>
      <c r="CE53" s="660"/>
      <c r="CF53" s="660"/>
      <c r="CG53" s="660"/>
      <c r="CH53" s="660"/>
      <c r="CI53" s="660"/>
      <c r="CJ53" s="660"/>
      <c r="CK53" s="660"/>
      <c r="CL53" s="660"/>
      <c r="CM53" s="660"/>
      <c r="CN53" s="660"/>
      <c r="CO53" s="660"/>
      <c r="CP53" s="660"/>
      <c r="CQ53" s="660"/>
      <c r="CR53" s="660"/>
      <c r="CS53" s="660"/>
      <c r="CT53" s="660"/>
      <c r="CU53" s="660"/>
      <c r="CV53" s="660"/>
      <c r="CW53" s="660"/>
      <c r="CX53" s="660"/>
      <c r="CY53" s="660"/>
      <c r="CZ53" s="660"/>
      <c r="DA53" s="660"/>
      <c r="DB53" s="660"/>
      <c r="DC53" s="660"/>
      <c r="DD53" s="660"/>
      <c r="DE53" s="660"/>
      <c r="DF53" s="660"/>
      <c r="DG53" s="660"/>
      <c r="DH53" s="660"/>
      <c r="DI53" s="660"/>
      <c r="DJ53" s="660"/>
      <c r="DK53" s="660"/>
      <c r="DL53" s="660"/>
      <c r="DM53" s="660"/>
      <c r="DN53" s="660"/>
      <c r="DO53" s="660"/>
      <c r="DP53" s="660"/>
      <c r="DQ53" s="660"/>
      <c r="DR53" s="660"/>
      <c r="DS53" s="660"/>
      <c r="DT53" s="660"/>
      <c r="DU53" s="660"/>
      <c r="DV53" s="660"/>
      <c r="DW53" s="660"/>
      <c r="DX53" s="660"/>
      <c r="DY53" s="660"/>
      <c r="DZ53" s="660"/>
      <c r="EA53" s="660"/>
      <c r="EB53" s="660"/>
      <c r="EC53" s="660"/>
      <c r="ED53" s="660"/>
      <c r="EE53" s="660"/>
      <c r="EF53" s="660"/>
      <c r="EG53" s="660"/>
      <c r="EH53" s="660"/>
      <c r="EI53" s="660"/>
      <c r="EJ53" s="660"/>
      <c r="EK53" s="660"/>
      <c r="EL53" s="660"/>
      <c r="EM53" s="660"/>
      <c r="EN53" s="660"/>
      <c r="EO53" s="660"/>
      <c r="EP53" s="660"/>
      <c r="EQ53" s="660"/>
      <c r="ER53" s="660"/>
      <c r="ES53" s="660"/>
      <c r="ET53" s="660"/>
      <c r="EU53" s="660"/>
      <c r="EV53" s="660"/>
      <c r="EW53" s="660"/>
      <c r="EX53" s="660"/>
      <c r="EY53" s="660"/>
      <c r="EZ53" s="660"/>
      <c r="FA53" s="660"/>
      <c r="FB53" s="660"/>
      <c r="FC53" s="660"/>
      <c r="FD53" s="660"/>
      <c r="FE53" s="660"/>
      <c r="FF53" s="660"/>
      <c r="FG53" s="660"/>
      <c r="FH53" s="660"/>
      <c r="FI53" s="660"/>
      <c r="FJ53" s="660"/>
      <c r="FK53" s="660"/>
      <c r="FL53" s="660"/>
    </row>
    <row r="54" spans="2:168" ht="12">
      <c r="B54" s="661"/>
      <c r="C54" s="662"/>
      <c r="D54" s="662"/>
      <c r="E54" s="662"/>
      <c r="F54" s="662"/>
      <c r="G54" s="662"/>
      <c r="H54" s="662"/>
      <c r="I54" s="662"/>
      <c r="J54" s="662"/>
      <c r="K54" s="662"/>
      <c r="L54" s="662"/>
      <c r="M54" s="662"/>
      <c r="N54" s="662"/>
      <c r="O54" s="662"/>
      <c r="Q54" s="660"/>
      <c r="R54" s="660"/>
      <c r="S54" s="660"/>
      <c r="T54" s="660"/>
      <c r="U54" s="660"/>
      <c r="V54" s="660"/>
      <c r="W54" s="660"/>
      <c r="X54" s="660"/>
      <c r="Y54" s="660"/>
      <c r="Z54" s="660"/>
      <c r="AA54" s="660"/>
      <c r="AB54" s="660"/>
      <c r="AC54" s="660"/>
      <c r="AD54" s="660"/>
      <c r="AE54" s="660"/>
      <c r="AF54" s="660"/>
      <c r="AG54" s="660"/>
      <c r="AH54" s="660"/>
      <c r="AI54" s="660"/>
      <c r="AJ54" s="660"/>
      <c r="AK54" s="660"/>
      <c r="AL54" s="660"/>
      <c r="AM54" s="660"/>
      <c r="AN54" s="660"/>
      <c r="AO54" s="660"/>
      <c r="AP54" s="660"/>
      <c r="AQ54" s="660"/>
      <c r="AR54" s="660"/>
      <c r="AS54" s="660"/>
      <c r="AT54" s="660"/>
      <c r="AU54" s="660"/>
      <c r="AV54" s="660"/>
      <c r="AW54" s="660"/>
      <c r="AX54" s="660"/>
      <c r="AY54" s="660"/>
      <c r="AZ54" s="660"/>
      <c r="BA54" s="660"/>
      <c r="BB54" s="660"/>
      <c r="BC54" s="660"/>
      <c r="BD54" s="660"/>
      <c r="BE54" s="660"/>
      <c r="BF54" s="660"/>
      <c r="BG54" s="660"/>
      <c r="BH54" s="660"/>
      <c r="BI54" s="660"/>
      <c r="BJ54" s="660"/>
      <c r="BK54" s="660"/>
      <c r="BL54" s="660"/>
      <c r="BM54" s="660"/>
      <c r="BN54" s="660"/>
      <c r="BO54" s="660"/>
      <c r="BP54" s="660"/>
      <c r="BQ54" s="660"/>
      <c r="BR54" s="660"/>
      <c r="BS54" s="660"/>
      <c r="BT54" s="660"/>
      <c r="BU54" s="660"/>
      <c r="BV54" s="660"/>
      <c r="BW54" s="660"/>
      <c r="BX54" s="660"/>
      <c r="BY54" s="660"/>
      <c r="BZ54" s="660"/>
      <c r="CA54" s="660"/>
      <c r="CB54" s="660"/>
      <c r="CC54" s="660"/>
      <c r="CD54" s="660"/>
      <c r="CE54" s="660"/>
      <c r="CF54" s="660"/>
      <c r="CG54" s="660"/>
      <c r="CH54" s="660"/>
      <c r="CI54" s="660"/>
      <c r="CJ54" s="660"/>
      <c r="CK54" s="660"/>
      <c r="CL54" s="660"/>
      <c r="CM54" s="660"/>
      <c r="CN54" s="660"/>
      <c r="CO54" s="660"/>
      <c r="CP54" s="660"/>
      <c r="CQ54" s="660"/>
      <c r="CR54" s="660"/>
      <c r="CS54" s="660"/>
      <c r="CT54" s="660"/>
      <c r="CU54" s="660"/>
      <c r="CV54" s="660"/>
      <c r="CW54" s="660"/>
      <c r="CX54" s="660"/>
      <c r="CY54" s="660"/>
      <c r="CZ54" s="660"/>
      <c r="DA54" s="660"/>
      <c r="DB54" s="660"/>
      <c r="DC54" s="660"/>
      <c r="DD54" s="660"/>
      <c r="DE54" s="660"/>
      <c r="DF54" s="660"/>
      <c r="DG54" s="660"/>
      <c r="DH54" s="660"/>
      <c r="DI54" s="660"/>
      <c r="DJ54" s="660"/>
      <c r="DK54" s="660"/>
      <c r="DL54" s="660"/>
      <c r="DM54" s="660"/>
      <c r="DN54" s="660"/>
      <c r="DO54" s="660"/>
      <c r="DP54" s="660"/>
      <c r="DQ54" s="660"/>
      <c r="DR54" s="660"/>
      <c r="DS54" s="660"/>
      <c r="DT54" s="660"/>
      <c r="DU54" s="660"/>
      <c r="DV54" s="660"/>
      <c r="DW54" s="660"/>
      <c r="DX54" s="660"/>
      <c r="DY54" s="660"/>
      <c r="DZ54" s="660"/>
      <c r="EA54" s="660"/>
      <c r="EB54" s="660"/>
      <c r="EC54" s="660"/>
      <c r="ED54" s="660"/>
      <c r="EE54" s="660"/>
      <c r="EF54" s="660"/>
      <c r="EG54" s="660"/>
      <c r="EH54" s="660"/>
      <c r="EI54" s="660"/>
      <c r="EJ54" s="660"/>
      <c r="EK54" s="660"/>
      <c r="EL54" s="660"/>
      <c r="EM54" s="660"/>
      <c r="EN54" s="660"/>
      <c r="EO54" s="660"/>
      <c r="EP54" s="660"/>
      <c r="EQ54" s="660"/>
      <c r="ER54" s="660"/>
      <c r="ES54" s="660"/>
      <c r="ET54" s="660"/>
      <c r="EU54" s="660"/>
      <c r="EV54" s="660"/>
      <c r="EW54" s="660"/>
      <c r="EX54" s="660"/>
      <c r="EY54" s="660"/>
      <c r="EZ54" s="660"/>
      <c r="FA54" s="660"/>
      <c r="FB54" s="660"/>
      <c r="FC54" s="660"/>
      <c r="FD54" s="660"/>
      <c r="FE54" s="660"/>
      <c r="FF54" s="660"/>
      <c r="FG54" s="660"/>
      <c r="FH54" s="660"/>
      <c r="FI54" s="660"/>
      <c r="FJ54" s="660"/>
      <c r="FK54" s="660"/>
      <c r="FL54" s="660"/>
    </row>
    <row r="55" spans="2:168" ht="12">
      <c r="B55" s="661"/>
      <c r="C55" s="662"/>
      <c r="D55" s="662"/>
      <c r="E55" s="662"/>
      <c r="F55" s="662"/>
      <c r="G55" s="662"/>
      <c r="H55" s="662"/>
      <c r="I55" s="662"/>
      <c r="J55" s="662"/>
      <c r="K55" s="662"/>
      <c r="L55" s="662"/>
      <c r="M55" s="662"/>
      <c r="N55" s="662"/>
      <c r="O55" s="662"/>
      <c r="Q55" s="660"/>
      <c r="R55" s="660"/>
      <c r="S55" s="660"/>
      <c r="T55" s="660"/>
      <c r="U55" s="660"/>
      <c r="V55" s="660"/>
      <c r="W55" s="660"/>
      <c r="X55" s="660"/>
      <c r="Y55" s="660"/>
      <c r="Z55" s="660"/>
      <c r="AA55" s="660"/>
      <c r="AB55" s="660"/>
      <c r="AC55" s="660"/>
      <c r="AD55" s="660"/>
      <c r="AE55" s="660"/>
      <c r="AF55" s="660"/>
      <c r="AG55" s="660"/>
      <c r="AH55" s="660"/>
      <c r="AI55" s="660"/>
      <c r="AJ55" s="660"/>
      <c r="AK55" s="660"/>
      <c r="AL55" s="660"/>
      <c r="AM55" s="660"/>
      <c r="AN55" s="660"/>
      <c r="AO55" s="660"/>
      <c r="AP55" s="660"/>
      <c r="AQ55" s="660"/>
      <c r="AR55" s="660"/>
      <c r="AS55" s="660"/>
      <c r="AT55" s="660"/>
      <c r="AU55" s="660"/>
      <c r="AV55" s="660"/>
      <c r="AW55" s="660"/>
      <c r="AX55" s="660"/>
      <c r="AY55" s="660"/>
      <c r="AZ55" s="660"/>
      <c r="BA55" s="660"/>
      <c r="BB55" s="660"/>
      <c r="BC55" s="660"/>
      <c r="BD55" s="660"/>
      <c r="BE55" s="660"/>
      <c r="BF55" s="660"/>
      <c r="BG55" s="660"/>
      <c r="BH55" s="660"/>
      <c r="BI55" s="660"/>
      <c r="BJ55" s="660"/>
      <c r="BK55" s="660"/>
      <c r="BL55" s="660"/>
      <c r="BM55" s="660"/>
      <c r="BN55" s="660"/>
      <c r="BO55" s="660"/>
      <c r="BP55" s="660"/>
      <c r="BQ55" s="660"/>
      <c r="BR55" s="660"/>
      <c r="BS55" s="660"/>
      <c r="BT55" s="660"/>
      <c r="BU55" s="660"/>
      <c r="BV55" s="660"/>
      <c r="BW55" s="660"/>
      <c r="BX55" s="660"/>
      <c r="BY55" s="660"/>
      <c r="BZ55" s="660"/>
      <c r="CA55" s="660"/>
      <c r="CB55" s="660"/>
      <c r="CC55" s="660"/>
      <c r="CD55" s="660"/>
      <c r="CE55" s="660"/>
      <c r="CF55" s="660"/>
      <c r="CG55" s="660"/>
      <c r="CH55" s="660"/>
      <c r="CI55" s="660"/>
      <c r="CJ55" s="660"/>
      <c r="CK55" s="660"/>
      <c r="CL55" s="660"/>
      <c r="CM55" s="660"/>
      <c r="CN55" s="660"/>
      <c r="CO55" s="660"/>
      <c r="CP55" s="660"/>
      <c r="CQ55" s="660"/>
      <c r="CR55" s="660"/>
      <c r="CS55" s="660"/>
      <c r="CT55" s="660"/>
      <c r="CU55" s="660"/>
      <c r="CV55" s="660"/>
      <c r="CW55" s="660"/>
      <c r="CX55" s="660"/>
      <c r="CY55" s="660"/>
      <c r="CZ55" s="660"/>
      <c r="DA55" s="660"/>
      <c r="DB55" s="660"/>
      <c r="DC55" s="660"/>
      <c r="DD55" s="660"/>
      <c r="DE55" s="660"/>
      <c r="DF55" s="660"/>
      <c r="DG55" s="660"/>
      <c r="DH55" s="660"/>
      <c r="DI55" s="660"/>
      <c r="DJ55" s="660"/>
      <c r="DK55" s="660"/>
      <c r="DL55" s="660"/>
      <c r="DM55" s="660"/>
      <c r="DN55" s="660"/>
      <c r="DO55" s="660"/>
      <c r="DP55" s="660"/>
      <c r="DQ55" s="660"/>
      <c r="DR55" s="660"/>
      <c r="DS55" s="660"/>
      <c r="DT55" s="660"/>
      <c r="DU55" s="660"/>
      <c r="DV55" s="660"/>
      <c r="DW55" s="660"/>
      <c r="DX55" s="660"/>
      <c r="DY55" s="660"/>
      <c r="DZ55" s="660"/>
      <c r="EA55" s="660"/>
      <c r="EB55" s="660"/>
      <c r="EC55" s="660"/>
      <c r="ED55" s="660"/>
      <c r="EE55" s="660"/>
      <c r="EF55" s="660"/>
      <c r="EG55" s="660"/>
      <c r="EH55" s="660"/>
      <c r="EI55" s="660"/>
      <c r="EJ55" s="660"/>
      <c r="EK55" s="660"/>
      <c r="EL55" s="660"/>
      <c r="EM55" s="660"/>
      <c r="EN55" s="660"/>
      <c r="EO55" s="660"/>
      <c r="EP55" s="660"/>
      <c r="EQ55" s="660"/>
      <c r="ER55" s="660"/>
      <c r="ES55" s="660"/>
      <c r="ET55" s="660"/>
      <c r="EU55" s="660"/>
      <c r="EV55" s="660"/>
      <c r="EW55" s="660"/>
      <c r="EX55" s="660"/>
      <c r="EY55" s="660"/>
      <c r="EZ55" s="660"/>
      <c r="FA55" s="660"/>
      <c r="FB55" s="660"/>
      <c r="FC55" s="660"/>
      <c r="FD55" s="660"/>
      <c r="FE55" s="660"/>
      <c r="FF55" s="660"/>
      <c r="FG55" s="660"/>
      <c r="FH55" s="660"/>
      <c r="FI55" s="660"/>
      <c r="FJ55" s="660"/>
      <c r="FK55" s="660"/>
      <c r="FL55" s="660"/>
    </row>
    <row r="56" spans="2:168" ht="12">
      <c r="B56" s="661"/>
      <c r="C56" s="662"/>
      <c r="D56" s="662"/>
      <c r="E56" s="662"/>
      <c r="F56" s="662"/>
      <c r="G56" s="662"/>
      <c r="H56" s="662"/>
      <c r="I56" s="662"/>
      <c r="J56" s="662"/>
      <c r="K56" s="662"/>
      <c r="L56" s="662"/>
      <c r="M56" s="662"/>
      <c r="N56" s="662"/>
      <c r="O56" s="662"/>
      <c r="Q56" s="660"/>
      <c r="R56" s="660"/>
      <c r="S56" s="660"/>
      <c r="T56" s="660"/>
      <c r="U56" s="660"/>
      <c r="V56" s="660"/>
      <c r="W56" s="660"/>
      <c r="X56" s="660"/>
      <c r="Y56" s="660"/>
      <c r="Z56" s="660"/>
      <c r="AA56" s="660"/>
      <c r="AB56" s="660"/>
      <c r="AC56" s="660"/>
      <c r="AD56" s="660"/>
      <c r="AE56" s="660"/>
      <c r="AF56" s="660"/>
      <c r="AG56" s="660"/>
      <c r="AH56" s="660"/>
      <c r="AI56" s="660"/>
      <c r="AJ56" s="660"/>
      <c r="AK56" s="660"/>
      <c r="AL56" s="660"/>
      <c r="AM56" s="660"/>
      <c r="AN56" s="660"/>
      <c r="AO56" s="660"/>
      <c r="AP56" s="660"/>
      <c r="AQ56" s="660"/>
      <c r="AR56" s="660"/>
      <c r="AS56" s="660"/>
      <c r="AT56" s="660"/>
      <c r="AU56" s="660"/>
      <c r="AV56" s="660"/>
      <c r="AW56" s="660"/>
      <c r="AX56" s="660"/>
      <c r="AY56" s="660"/>
      <c r="AZ56" s="660"/>
      <c r="BA56" s="660"/>
      <c r="BB56" s="660"/>
      <c r="BC56" s="660"/>
      <c r="BD56" s="660"/>
      <c r="BE56" s="660"/>
      <c r="BF56" s="660"/>
      <c r="BG56" s="660"/>
      <c r="BH56" s="660"/>
      <c r="BI56" s="660"/>
      <c r="BJ56" s="660"/>
      <c r="BK56" s="660"/>
      <c r="BL56" s="660"/>
      <c r="BM56" s="660"/>
      <c r="BN56" s="660"/>
      <c r="BO56" s="660"/>
      <c r="BP56" s="660"/>
      <c r="BQ56" s="660"/>
      <c r="BR56" s="660"/>
      <c r="BS56" s="660"/>
      <c r="BT56" s="660"/>
      <c r="BU56" s="660"/>
      <c r="BV56" s="660"/>
      <c r="BW56" s="660"/>
      <c r="BX56" s="660"/>
      <c r="BY56" s="660"/>
      <c r="BZ56" s="660"/>
      <c r="CA56" s="660"/>
      <c r="CB56" s="660"/>
      <c r="CC56" s="660"/>
      <c r="CD56" s="660"/>
      <c r="CE56" s="660"/>
      <c r="CF56" s="660"/>
      <c r="CG56" s="660"/>
      <c r="CH56" s="660"/>
      <c r="CI56" s="660"/>
      <c r="CJ56" s="660"/>
      <c r="CK56" s="660"/>
      <c r="CL56" s="660"/>
      <c r="CM56" s="660"/>
      <c r="CN56" s="660"/>
      <c r="CO56" s="660"/>
      <c r="CP56" s="660"/>
      <c r="CQ56" s="660"/>
      <c r="CR56" s="660"/>
      <c r="CS56" s="660"/>
      <c r="CT56" s="660"/>
      <c r="CU56" s="660"/>
      <c r="CV56" s="660"/>
      <c r="CW56" s="660"/>
      <c r="CX56" s="660"/>
      <c r="CY56" s="660"/>
      <c r="CZ56" s="660"/>
      <c r="DA56" s="660"/>
      <c r="DB56" s="660"/>
      <c r="DC56" s="660"/>
      <c r="DD56" s="660"/>
      <c r="DE56" s="660"/>
      <c r="DF56" s="660"/>
      <c r="DG56" s="660"/>
      <c r="DH56" s="660"/>
      <c r="DI56" s="660"/>
      <c r="DJ56" s="660"/>
      <c r="DK56" s="660"/>
      <c r="DL56" s="660"/>
      <c r="DM56" s="660"/>
      <c r="DN56" s="660"/>
      <c r="DO56" s="660"/>
      <c r="DP56" s="660"/>
      <c r="DQ56" s="660"/>
      <c r="DR56" s="660"/>
      <c r="DS56" s="660"/>
      <c r="DT56" s="660"/>
      <c r="DU56" s="660"/>
      <c r="DV56" s="660"/>
      <c r="DW56" s="660"/>
      <c r="DX56" s="660"/>
      <c r="DY56" s="660"/>
      <c r="DZ56" s="660"/>
      <c r="EA56" s="660"/>
      <c r="EB56" s="660"/>
      <c r="EC56" s="660"/>
      <c r="ED56" s="660"/>
      <c r="EE56" s="660"/>
      <c r="EF56" s="660"/>
      <c r="EG56" s="660"/>
      <c r="EH56" s="660"/>
      <c r="EI56" s="660"/>
      <c r="EJ56" s="660"/>
      <c r="EK56" s="660"/>
      <c r="EL56" s="660"/>
      <c r="EM56" s="660"/>
      <c r="EN56" s="660"/>
      <c r="EO56" s="660"/>
      <c r="EP56" s="660"/>
      <c r="EQ56" s="660"/>
      <c r="ER56" s="660"/>
      <c r="ES56" s="660"/>
      <c r="ET56" s="660"/>
      <c r="EU56" s="660"/>
      <c r="EV56" s="660"/>
      <c r="EW56" s="660"/>
      <c r="EX56" s="660"/>
      <c r="EY56" s="660"/>
      <c r="EZ56" s="660"/>
      <c r="FA56" s="660"/>
      <c r="FB56" s="660"/>
      <c r="FC56" s="660"/>
      <c r="FD56" s="660"/>
      <c r="FE56" s="660"/>
      <c r="FF56" s="660"/>
      <c r="FG56" s="660"/>
      <c r="FH56" s="660"/>
      <c r="FI56" s="660"/>
      <c r="FJ56" s="660"/>
      <c r="FK56" s="660"/>
      <c r="FL56" s="660"/>
    </row>
    <row r="57" spans="2:168" ht="12">
      <c r="B57" s="661"/>
      <c r="C57" s="662"/>
      <c r="D57" s="662"/>
      <c r="E57" s="662"/>
      <c r="F57" s="662"/>
      <c r="G57" s="662"/>
      <c r="H57" s="662"/>
      <c r="I57" s="662"/>
      <c r="J57" s="662"/>
      <c r="K57" s="662"/>
      <c r="L57" s="662"/>
      <c r="M57" s="662"/>
      <c r="N57" s="662"/>
      <c r="O57" s="662"/>
      <c r="Q57" s="660"/>
      <c r="R57" s="660"/>
      <c r="S57" s="660"/>
      <c r="T57" s="660"/>
      <c r="U57" s="660"/>
      <c r="V57" s="660"/>
      <c r="W57" s="660"/>
      <c r="X57" s="660"/>
      <c r="Y57" s="660"/>
      <c r="Z57" s="660"/>
      <c r="AA57" s="660"/>
      <c r="AB57" s="660"/>
      <c r="AC57" s="660"/>
      <c r="AD57" s="660"/>
      <c r="AE57" s="660"/>
      <c r="AF57" s="660"/>
      <c r="AG57" s="660"/>
      <c r="AH57" s="660"/>
      <c r="AI57" s="660"/>
      <c r="AJ57" s="660"/>
      <c r="AK57" s="660"/>
      <c r="AL57" s="660"/>
      <c r="AM57" s="660"/>
      <c r="AN57" s="660"/>
      <c r="AO57" s="660"/>
      <c r="AP57" s="660"/>
      <c r="AQ57" s="660"/>
      <c r="AR57" s="660"/>
      <c r="AS57" s="660"/>
      <c r="AT57" s="660"/>
      <c r="AU57" s="660"/>
      <c r="AV57" s="660"/>
      <c r="AW57" s="660"/>
      <c r="AX57" s="660"/>
      <c r="AY57" s="660"/>
      <c r="AZ57" s="660"/>
      <c r="BA57" s="660"/>
      <c r="BB57" s="660"/>
      <c r="BC57" s="660"/>
      <c r="BD57" s="660"/>
      <c r="BE57" s="660"/>
      <c r="BF57" s="660"/>
      <c r="BG57" s="660"/>
      <c r="BH57" s="660"/>
      <c r="BI57" s="660"/>
      <c r="BJ57" s="660"/>
      <c r="BK57" s="660"/>
      <c r="BL57" s="660"/>
      <c r="BM57" s="660"/>
      <c r="BN57" s="660"/>
      <c r="BO57" s="660"/>
      <c r="BP57" s="660"/>
      <c r="BQ57" s="660"/>
      <c r="BR57" s="660"/>
      <c r="BS57" s="660"/>
      <c r="BT57" s="660"/>
      <c r="BU57" s="660"/>
      <c r="BV57" s="660"/>
      <c r="BW57" s="660"/>
      <c r="BX57" s="660"/>
      <c r="BY57" s="660"/>
      <c r="BZ57" s="660"/>
      <c r="CA57" s="660"/>
      <c r="CB57" s="660"/>
      <c r="CC57" s="660"/>
      <c r="CD57" s="660"/>
      <c r="CE57" s="660"/>
      <c r="CF57" s="660"/>
      <c r="CG57" s="660"/>
      <c r="CH57" s="660"/>
      <c r="CI57" s="660"/>
      <c r="CJ57" s="660"/>
      <c r="CK57" s="660"/>
      <c r="CL57" s="660"/>
      <c r="CM57" s="660"/>
      <c r="CN57" s="660"/>
      <c r="CO57" s="660"/>
      <c r="CP57" s="660"/>
      <c r="CQ57" s="660"/>
      <c r="CR57" s="660"/>
      <c r="CS57" s="660"/>
      <c r="CT57" s="660"/>
      <c r="CU57" s="660"/>
      <c r="CV57" s="660"/>
      <c r="CW57" s="660"/>
      <c r="CX57" s="660"/>
      <c r="CY57" s="660"/>
      <c r="CZ57" s="660"/>
      <c r="DA57" s="660"/>
      <c r="DB57" s="660"/>
      <c r="DC57" s="660"/>
      <c r="DD57" s="660"/>
      <c r="DE57" s="660"/>
      <c r="DF57" s="660"/>
      <c r="DG57" s="660"/>
      <c r="DH57" s="660"/>
      <c r="DI57" s="660"/>
      <c r="DJ57" s="660"/>
      <c r="DK57" s="660"/>
      <c r="DL57" s="660"/>
      <c r="DM57" s="660"/>
      <c r="DN57" s="660"/>
      <c r="DO57" s="660"/>
      <c r="DP57" s="660"/>
      <c r="DQ57" s="660"/>
      <c r="DR57" s="660"/>
      <c r="DS57" s="660"/>
      <c r="DT57" s="660"/>
      <c r="DU57" s="660"/>
      <c r="DV57" s="660"/>
      <c r="DW57" s="660"/>
      <c r="DX57" s="660"/>
      <c r="DY57" s="660"/>
      <c r="DZ57" s="660"/>
      <c r="EA57" s="660"/>
      <c r="EB57" s="660"/>
      <c r="EC57" s="660"/>
      <c r="ED57" s="660"/>
      <c r="EE57" s="660"/>
      <c r="EF57" s="660"/>
      <c r="EG57" s="660"/>
      <c r="EH57" s="660"/>
      <c r="EI57" s="660"/>
      <c r="EJ57" s="660"/>
      <c r="EK57" s="660"/>
      <c r="EL57" s="660"/>
      <c r="EM57" s="660"/>
      <c r="EN57" s="660"/>
      <c r="EO57" s="660"/>
      <c r="EP57" s="660"/>
      <c r="EQ57" s="660"/>
      <c r="ER57" s="660"/>
      <c r="ES57" s="660"/>
      <c r="ET57" s="660"/>
      <c r="EU57" s="660"/>
      <c r="EV57" s="660"/>
      <c r="EW57" s="660"/>
      <c r="EX57" s="660"/>
      <c r="EY57" s="660"/>
      <c r="EZ57" s="660"/>
      <c r="FA57" s="660"/>
      <c r="FB57" s="660"/>
      <c r="FC57" s="660"/>
      <c r="FD57" s="660"/>
      <c r="FE57" s="660"/>
      <c r="FF57" s="660"/>
      <c r="FG57" s="660"/>
      <c r="FH57" s="660"/>
      <c r="FI57" s="660"/>
      <c r="FJ57" s="660"/>
      <c r="FK57" s="660"/>
      <c r="FL57" s="660"/>
    </row>
    <row r="58" spans="2:168" ht="12">
      <c r="B58" s="661"/>
      <c r="C58" s="662"/>
      <c r="D58" s="662"/>
      <c r="E58" s="662"/>
      <c r="F58" s="662"/>
      <c r="G58" s="662"/>
      <c r="H58" s="662"/>
      <c r="I58" s="662"/>
      <c r="J58" s="662"/>
      <c r="K58" s="662"/>
      <c r="L58" s="662"/>
      <c r="M58" s="662"/>
      <c r="N58" s="662"/>
      <c r="O58" s="662"/>
      <c r="Q58" s="660"/>
      <c r="R58" s="660"/>
      <c r="S58" s="660"/>
      <c r="T58" s="660"/>
      <c r="U58" s="660"/>
      <c r="V58" s="660"/>
      <c r="W58" s="660"/>
      <c r="X58" s="660"/>
      <c r="Y58" s="660"/>
      <c r="Z58" s="660"/>
      <c r="AA58" s="660"/>
      <c r="AB58" s="660"/>
      <c r="AC58" s="660"/>
      <c r="AD58" s="660"/>
      <c r="AE58" s="660"/>
      <c r="AF58" s="660"/>
      <c r="AG58" s="660"/>
      <c r="AH58" s="660"/>
      <c r="AI58" s="660"/>
      <c r="AJ58" s="660"/>
      <c r="AK58" s="660"/>
      <c r="AL58" s="660"/>
      <c r="AM58" s="660"/>
      <c r="AN58" s="660"/>
      <c r="AO58" s="660"/>
      <c r="AP58" s="660"/>
      <c r="AQ58" s="660"/>
      <c r="AR58" s="660"/>
      <c r="AS58" s="660"/>
      <c r="AT58" s="660"/>
      <c r="AU58" s="660"/>
      <c r="AV58" s="660"/>
      <c r="AW58" s="660"/>
      <c r="AX58" s="660"/>
      <c r="AY58" s="660"/>
      <c r="AZ58" s="660"/>
      <c r="BA58" s="660"/>
      <c r="BB58" s="660"/>
      <c r="BC58" s="660"/>
      <c r="BD58" s="660"/>
      <c r="BE58" s="660"/>
      <c r="BF58" s="660"/>
      <c r="BG58" s="660"/>
      <c r="BH58" s="660"/>
      <c r="BI58" s="660"/>
      <c r="BJ58" s="660"/>
      <c r="BK58" s="660"/>
      <c r="BL58" s="660"/>
      <c r="BM58" s="660"/>
      <c r="BN58" s="660"/>
      <c r="BO58" s="660"/>
      <c r="BP58" s="660"/>
      <c r="BQ58" s="660"/>
      <c r="BR58" s="660"/>
      <c r="BS58" s="660"/>
      <c r="BT58" s="660"/>
      <c r="BU58" s="660"/>
      <c r="BV58" s="660"/>
      <c r="BW58" s="660"/>
      <c r="BX58" s="660"/>
      <c r="BY58" s="660"/>
      <c r="BZ58" s="660"/>
      <c r="CA58" s="660"/>
      <c r="CB58" s="660"/>
      <c r="CC58" s="660"/>
      <c r="CD58" s="660"/>
      <c r="CE58" s="660"/>
      <c r="CF58" s="660"/>
      <c r="CG58" s="660"/>
      <c r="CH58" s="660"/>
      <c r="CI58" s="660"/>
      <c r="CJ58" s="660"/>
      <c r="CK58" s="660"/>
      <c r="CL58" s="660"/>
      <c r="CM58" s="660"/>
      <c r="CN58" s="660"/>
      <c r="CO58" s="660"/>
      <c r="CP58" s="660"/>
      <c r="CQ58" s="660"/>
      <c r="CR58" s="660"/>
      <c r="CS58" s="660"/>
      <c r="CT58" s="660"/>
      <c r="CU58" s="660"/>
      <c r="CV58" s="660"/>
      <c r="CW58" s="660"/>
      <c r="CX58" s="660"/>
      <c r="CY58" s="660"/>
      <c r="CZ58" s="660"/>
      <c r="DA58" s="660"/>
      <c r="DB58" s="660"/>
      <c r="DC58" s="660"/>
      <c r="DD58" s="660"/>
      <c r="DE58" s="660"/>
      <c r="DF58" s="660"/>
      <c r="DG58" s="660"/>
      <c r="DH58" s="660"/>
      <c r="DI58" s="660"/>
      <c r="DJ58" s="660"/>
      <c r="DK58" s="660"/>
      <c r="DL58" s="660"/>
      <c r="DM58" s="660"/>
      <c r="DN58" s="660"/>
      <c r="DO58" s="660"/>
      <c r="DP58" s="660"/>
      <c r="DQ58" s="660"/>
      <c r="DR58" s="660"/>
      <c r="DS58" s="660"/>
      <c r="DT58" s="660"/>
      <c r="DU58" s="660"/>
      <c r="DV58" s="660"/>
      <c r="DW58" s="660"/>
      <c r="DX58" s="660"/>
      <c r="DY58" s="660"/>
      <c r="DZ58" s="660"/>
      <c r="EA58" s="660"/>
      <c r="EB58" s="660"/>
      <c r="EC58" s="660"/>
      <c r="ED58" s="660"/>
      <c r="EE58" s="660"/>
      <c r="EF58" s="660"/>
      <c r="EG58" s="660"/>
      <c r="EH58" s="660"/>
      <c r="EI58" s="660"/>
      <c r="EJ58" s="660"/>
      <c r="EK58" s="660"/>
      <c r="EL58" s="660"/>
      <c r="EM58" s="660"/>
      <c r="EN58" s="660"/>
      <c r="EO58" s="660"/>
      <c r="EP58" s="660"/>
      <c r="EQ58" s="660"/>
      <c r="ER58" s="660"/>
      <c r="ES58" s="660"/>
      <c r="ET58" s="660"/>
      <c r="EU58" s="660"/>
      <c r="EV58" s="660"/>
      <c r="EW58" s="660"/>
      <c r="EX58" s="660"/>
      <c r="EY58" s="660"/>
      <c r="EZ58" s="660"/>
      <c r="FA58" s="660"/>
      <c r="FB58" s="660"/>
      <c r="FC58" s="660"/>
      <c r="FD58" s="660"/>
      <c r="FE58" s="660"/>
      <c r="FF58" s="660"/>
      <c r="FG58" s="660"/>
      <c r="FH58" s="660"/>
      <c r="FI58" s="660"/>
      <c r="FJ58" s="660"/>
      <c r="FK58" s="660"/>
      <c r="FL58" s="660"/>
    </row>
    <row r="59" spans="2:168" ht="12">
      <c r="B59" s="661"/>
      <c r="C59" s="662"/>
      <c r="D59" s="662"/>
      <c r="E59" s="662"/>
      <c r="F59" s="662"/>
      <c r="G59" s="662"/>
      <c r="H59" s="662"/>
      <c r="I59" s="662"/>
      <c r="J59" s="662"/>
      <c r="K59" s="662"/>
      <c r="L59" s="662"/>
      <c r="M59" s="662"/>
      <c r="N59" s="662"/>
      <c r="O59" s="662"/>
      <c r="Q59" s="660"/>
      <c r="R59" s="660"/>
      <c r="S59" s="660"/>
      <c r="T59" s="660"/>
      <c r="U59" s="660"/>
      <c r="V59" s="660"/>
      <c r="W59" s="660"/>
      <c r="X59" s="660"/>
      <c r="Y59" s="660"/>
      <c r="Z59" s="660"/>
      <c r="AA59" s="660"/>
      <c r="AB59" s="660"/>
      <c r="AC59" s="660"/>
      <c r="AD59" s="660"/>
      <c r="AE59" s="660"/>
      <c r="AF59" s="660"/>
      <c r="AG59" s="660"/>
      <c r="AH59" s="660"/>
      <c r="AI59" s="660"/>
      <c r="AJ59" s="660"/>
      <c r="AK59" s="660"/>
      <c r="AL59" s="660"/>
      <c r="AM59" s="660"/>
      <c r="AN59" s="660"/>
      <c r="AO59" s="660"/>
      <c r="AP59" s="660"/>
      <c r="AQ59" s="660"/>
      <c r="AR59" s="660"/>
      <c r="AS59" s="660"/>
      <c r="AT59" s="660"/>
      <c r="AU59" s="660"/>
      <c r="AV59" s="660"/>
      <c r="AW59" s="660"/>
      <c r="AX59" s="660"/>
      <c r="AY59" s="660"/>
      <c r="AZ59" s="660"/>
      <c r="BA59" s="660"/>
      <c r="BB59" s="660"/>
      <c r="BC59" s="660"/>
      <c r="BD59" s="660"/>
      <c r="BE59" s="660"/>
      <c r="BF59" s="660"/>
      <c r="BG59" s="660"/>
      <c r="BH59" s="660"/>
      <c r="BI59" s="660"/>
      <c r="BJ59" s="660"/>
      <c r="BK59" s="660"/>
      <c r="BL59" s="660"/>
      <c r="BM59" s="660"/>
      <c r="BN59" s="660"/>
      <c r="BO59" s="660"/>
      <c r="BP59" s="660"/>
      <c r="BQ59" s="660"/>
      <c r="BR59" s="660"/>
      <c r="BS59" s="660"/>
      <c r="BT59" s="660"/>
      <c r="BU59" s="660"/>
      <c r="BV59" s="660"/>
      <c r="BW59" s="660"/>
      <c r="BX59" s="660"/>
      <c r="BY59" s="660"/>
      <c r="BZ59" s="660"/>
      <c r="CA59" s="660"/>
      <c r="CB59" s="660"/>
      <c r="CC59" s="660"/>
      <c r="CD59" s="660"/>
      <c r="CE59" s="660"/>
      <c r="CF59" s="660"/>
      <c r="CG59" s="660"/>
      <c r="CH59" s="660"/>
      <c r="CI59" s="660"/>
      <c r="CJ59" s="660"/>
      <c r="CK59" s="660"/>
      <c r="CL59" s="660"/>
      <c r="CM59" s="660"/>
      <c r="CN59" s="660"/>
      <c r="CO59" s="660"/>
      <c r="CP59" s="660"/>
      <c r="CQ59" s="660"/>
      <c r="CR59" s="660"/>
      <c r="CS59" s="660"/>
      <c r="CT59" s="660"/>
      <c r="CU59" s="660"/>
      <c r="CV59" s="660"/>
      <c r="CW59" s="660"/>
      <c r="CX59" s="660"/>
      <c r="CY59" s="660"/>
      <c r="CZ59" s="660"/>
      <c r="DA59" s="660"/>
      <c r="DB59" s="660"/>
      <c r="DC59" s="660"/>
      <c r="DD59" s="660"/>
      <c r="DE59" s="660"/>
      <c r="DF59" s="660"/>
      <c r="DG59" s="660"/>
      <c r="DH59" s="660"/>
      <c r="DI59" s="660"/>
      <c r="DJ59" s="660"/>
      <c r="DK59" s="660"/>
      <c r="DL59" s="660"/>
      <c r="DM59" s="660"/>
      <c r="DN59" s="660"/>
      <c r="DO59" s="660"/>
      <c r="DP59" s="660"/>
      <c r="DQ59" s="660"/>
      <c r="DR59" s="660"/>
      <c r="DS59" s="660"/>
      <c r="DT59" s="660"/>
      <c r="DU59" s="660"/>
      <c r="DV59" s="660"/>
      <c r="DW59" s="660"/>
      <c r="DX59" s="660"/>
      <c r="DY59" s="660"/>
      <c r="DZ59" s="660"/>
      <c r="EA59" s="660"/>
      <c r="EB59" s="660"/>
      <c r="EC59" s="660"/>
      <c r="ED59" s="660"/>
      <c r="EE59" s="660"/>
      <c r="EF59" s="660"/>
      <c r="EG59" s="660"/>
      <c r="EH59" s="660"/>
      <c r="EI59" s="660"/>
      <c r="EJ59" s="660"/>
      <c r="EK59" s="660"/>
      <c r="EL59" s="660"/>
      <c r="EM59" s="660"/>
      <c r="EN59" s="660"/>
      <c r="EO59" s="660"/>
      <c r="EP59" s="660"/>
      <c r="EQ59" s="660"/>
      <c r="ER59" s="660"/>
      <c r="ES59" s="660"/>
      <c r="ET59" s="660"/>
      <c r="EU59" s="660"/>
      <c r="EV59" s="660"/>
      <c r="EW59" s="660"/>
      <c r="EX59" s="660"/>
      <c r="EY59" s="660"/>
      <c r="EZ59" s="660"/>
      <c r="FA59" s="660"/>
      <c r="FB59" s="660"/>
      <c r="FC59" s="660"/>
      <c r="FD59" s="660"/>
      <c r="FE59" s="660"/>
      <c r="FF59" s="660"/>
      <c r="FG59" s="660"/>
      <c r="FH59" s="660"/>
      <c r="FI59" s="660"/>
      <c r="FJ59" s="660"/>
      <c r="FK59" s="660"/>
      <c r="FL59" s="660"/>
    </row>
  </sheetData>
  <mergeCells count="7">
    <mergeCell ref="A17:C17"/>
    <mergeCell ref="P3:P6"/>
    <mergeCell ref="A3:A6"/>
    <mergeCell ref="E5:F5"/>
    <mergeCell ref="H5:I5"/>
    <mergeCell ref="K5:L5"/>
    <mergeCell ref="N5:O5"/>
  </mergeCells>
  <phoneticPr fontId="10" type="noConversion"/>
  <printOptions horizontalCentered="1" gridLinesSet="0"/>
  <pageMargins left="1.2204724409448819" right="1.2204724409448819" top="1.1023622047244095" bottom="2.3228346456692917" header="0" footer="0"/>
  <pageSetup paperSize="9" scale="52" orientation="landscape" horizontalDpi="200" verticalDpi="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8"/>
  <sheetViews>
    <sheetView view="pageBreakPreview" zoomScaleSheetLayoutView="100" workbookViewId="0">
      <selection activeCell="J16" sqref="J16"/>
    </sheetView>
  </sheetViews>
  <sheetFormatPr defaultRowHeight="11.25"/>
  <cols>
    <col min="1" max="1" width="9.625" style="121" customWidth="1"/>
    <col min="2" max="2" width="14.125" style="122" customWidth="1"/>
    <col min="3" max="3" width="12.125" style="122" customWidth="1"/>
    <col min="4" max="4" width="13.125" style="123" customWidth="1"/>
    <col min="5" max="5" width="12.25" style="123" customWidth="1"/>
    <col min="6" max="6" width="13" style="123" customWidth="1"/>
    <col min="7" max="7" width="15" style="112" customWidth="1"/>
    <col min="8" max="8" width="16.125" style="123" customWidth="1"/>
    <col min="9" max="9" width="14.125" style="123" customWidth="1"/>
    <col min="10" max="10" width="13.125" style="124" customWidth="1"/>
    <col min="11" max="11" width="14.125" style="112" customWidth="1"/>
    <col min="12" max="16384" width="9" style="112"/>
  </cols>
  <sheetData>
    <row r="1" spans="1:11" s="125" customFormat="1" ht="20.100000000000001" customHeight="1">
      <c r="A1" s="1326" t="s">
        <v>392</v>
      </c>
      <c r="B1" s="1326"/>
      <c r="C1" s="1326"/>
      <c r="D1" s="1326"/>
      <c r="E1" s="1326"/>
      <c r="F1" s="1326"/>
      <c r="G1" s="1327" t="s">
        <v>283</v>
      </c>
      <c r="H1" s="1327"/>
      <c r="I1" s="1327"/>
      <c r="J1" s="1327"/>
      <c r="K1" s="1327"/>
    </row>
    <row r="2" spans="1:11" s="101" customFormat="1" ht="20.100000000000001" customHeight="1" thickBot="1">
      <c r="A2" s="96" t="s">
        <v>370</v>
      </c>
      <c r="B2" s="97"/>
      <c r="C2" s="97"/>
      <c r="D2" s="98"/>
      <c r="E2" s="98"/>
      <c r="F2" s="98"/>
      <c r="G2" s="99"/>
      <c r="H2" s="98"/>
      <c r="I2" s="98"/>
      <c r="J2" s="100"/>
      <c r="K2" s="99" t="s">
        <v>114</v>
      </c>
    </row>
    <row r="3" spans="1:11" s="6" customFormat="1" ht="23.25" customHeight="1" thickTop="1">
      <c r="A3" s="1331" t="s">
        <v>115</v>
      </c>
      <c r="B3" s="27" t="s">
        <v>116</v>
      </c>
      <c r="C3" s="1334" t="s">
        <v>117</v>
      </c>
      <c r="D3" s="1335"/>
      <c r="E3" s="1335"/>
      <c r="F3" s="1335"/>
      <c r="G3" s="102"/>
      <c r="H3" s="14" t="s">
        <v>118</v>
      </c>
      <c r="I3" s="14"/>
      <c r="J3" s="102"/>
      <c r="K3" s="1328" t="s">
        <v>69</v>
      </c>
    </row>
    <row r="4" spans="1:11" s="6" customFormat="1" ht="21" customHeight="1">
      <c r="A4" s="1332"/>
      <c r="B4" s="103"/>
      <c r="C4" s="104" t="s">
        <v>71</v>
      </c>
      <c r="D4" s="105" t="s">
        <v>119</v>
      </c>
      <c r="E4" s="105" t="s">
        <v>120</v>
      </c>
      <c r="F4" s="94" t="s">
        <v>121</v>
      </c>
      <c r="G4" s="41" t="s">
        <v>34</v>
      </c>
      <c r="H4" s="106" t="s">
        <v>35</v>
      </c>
      <c r="I4" s="24" t="s">
        <v>122</v>
      </c>
      <c r="J4" s="216" t="s">
        <v>123</v>
      </c>
      <c r="K4" s="1329"/>
    </row>
    <row r="5" spans="1:11" s="6" customFormat="1" ht="21" customHeight="1">
      <c r="A5" s="1332"/>
      <c r="B5" s="215" t="s">
        <v>124</v>
      </c>
      <c r="C5" s="107"/>
      <c r="D5" s="108"/>
      <c r="E5" s="42"/>
      <c r="F5" s="42"/>
      <c r="G5" s="41" t="s">
        <v>65</v>
      </c>
      <c r="H5" s="109" t="s">
        <v>67</v>
      </c>
      <c r="I5" s="42"/>
      <c r="J5" s="42"/>
      <c r="K5" s="1329"/>
    </row>
    <row r="6" spans="1:11" s="6" customFormat="1" ht="21" customHeight="1">
      <c r="A6" s="1333"/>
      <c r="B6" s="214" t="s">
        <v>125</v>
      </c>
      <c r="C6" s="110" t="s">
        <v>73</v>
      </c>
      <c r="D6" s="17" t="s">
        <v>64</v>
      </c>
      <c r="E6" s="213" t="s">
        <v>126</v>
      </c>
      <c r="F6" s="7" t="s">
        <v>74</v>
      </c>
      <c r="G6" s="15" t="s">
        <v>66</v>
      </c>
      <c r="H6" s="111" t="s">
        <v>68</v>
      </c>
      <c r="I6" s="213" t="s">
        <v>36</v>
      </c>
      <c r="J6" s="213" t="s">
        <v>70</v>
      </c>
      <c r="K6" s="1330"/>
    </row>
    <row r="7" spans="1:11" s="195" customFormat="1" ht="44.45" customHeight="1">
      <c r="A7" s="194">
        <v>2009</v>
      </c>
      <c r="B7" s="242">
        <v>190.2</v>
      </c>
      <c r="C7" s="242">
        <v>102.88</v>
      </c>
      <c r="D7" s="242">
        <v>87.32</v>
      </c>
      <c r="E7" s="242">
        <v>0</v>
      </c>
      <c r="F7" s="242">
        <v>0</v>
      </c>
      <c r="G7" s="243">
        <v>0</v>
      </c>
      <c r="H7" s="242">
        <v>190.2</v>
      </c>
      <c r="I7" s="242">
        <v>0</v>
      </c>
      <c r="J7" s="242">
        <v>0</v>
      </c>
      <c r="K7" s="181">
        <v>2009</v>
      </c>
    </row>
    <row r="8" spans="1:11" s="195" customFormat="1" ht="44.45" customHeight="1">
      <c r="A8" s="194">
        <v>2010</v>
      </c>
      <c r="B8" s="242">
        <v>219.96</v>
      </c>
      <c r="C8" s="242">
        <v>54.68</v>
      </c>
      <c r="D8" s="242">
        <v>146.80000000000001</v>
      </c>
      <c r="E8" s="242">
        <v>18.48</v>
      </c>
      <c r="F8" s="242">
        <v>0</v>
      </c>
      <c r="G8" s="243">
        <v>0</v>
      </c>
      <c r="H8" s="242">
        <v>219.96</v>
      </c>
      <c r="I8" s="243">
        <v>0</v>
      </c>
      <c r="J8" s="243">
        <v>0</v>
      </c>
      <c r="K8" s="181">
        <v>2010</v>
      </c>
    </row>
    <row r="9" spans="1:11" s="195" customFormat="1" ht="44.45" customHeight="1">
      <c r="A9" s="194">
        <v>2011</v>
      </c>
      <c r="B9" s="244">
        <v>446</v>
      </c>
      <c r="C9" s="243">
        <v>264</v>
      </c>
      <c r="D9" s="243">
        <v>182</v>
      </c>
      <c r="E9" s="242">
        <v>0</v>
      </c>
      <c r="F9" s="242">
        <v>0</v>
      </c>
      <c r="G9" s="243">
        <v>0</v>
      </c>
      <c r="H9" s="243">
        <v>446</v>
      </c>
      <c r="I9" s="243">
        <v>0</v>
      </c>
      <c r="J9" s="243">
        <v>0</v>
      </c>
      <c r="K9" s="181">
        <v>2011</v>
      </c>
    </row>
    <row r="10" spans="1:11" s="195" customFormat="1" ht="44.45" customHeight="1">
      <c r="A10" s="194">
        <v>2012</v>
      </c>
      <c r="B10" s="244">
        <v>447</v>
      </c>
      <c r="C10" s="243">
        <v>264</v>
      </c>
      <c r="D10" s="243">
        <v>183</v>
      </c>
      <c r="E10" s="243">
        <v>0</v>
      </c>
      <c r="F10" s="243">
        <v>0</v>
      </c>
      <c r="G10" s="243">
        <v>0</v>
      </c>
      <c r="H10" s="243">
        <v>447</v>
      </c>
      <c r="I10" s="243">
        <v>0</v>
      </c>
      <c r="J10" s="243">
        <v>0</v>
      </c>
      <c r="K10" s="181">
        <v>2012</v>
      </c>
    </row>
    <row r="11" spans="1:11" s="195" customFormat="1" ht="44.45" customHeight="1">
      <c r="A11" s="194">
        <v>2013</v>
      </c>
      <c r="B11" s="244">
        <v>18.68</v>
      </c>
      <c r="C11" s="243">
        <v>15.96</v>
      </c>
      <c r="D11" s="243">
        <v>2.72</v>
      </c>
      <c r="E11" s="243">
        <v>0</v>
      </c>
      <c r="F11" s="243">
        <v>0</v>
      </c>
      <c r="G11" s="243">
        <v>0</v>
      </c>
      <c r="H11" s="243">
        <v>18.68</v>
      </c>
      <c r="I11" s="243">
        <v>0</v>
      </c>
      <c r="J11" s="245">
        <v>0</v>
      </c>
      <c r="K11" s="181">
        <v>2013</v>
      </c>
    </row>
    <row r="12" spans="1:11" s="195" customFormat="1" ht="44.45" customHeight="1">
      <c r="A12" s="194">
        <v>2014</v>
      </c>
      <c r="B12" s="244">
        <v>18.48</v>
      </c>
      <c r="C12" s="243">
        <v>17.12</v>
      </c>
      <c r="D12" s="243">
        <v>1.36</v>
      </c>
      <c r="E12" s="243">
        <v>0</v>
      </c>
      <c r="F12" s="243">
        <v>0</v>
      </c>
      <c r="G12" s="243">
        <v>0</v>
      </c>
      <c r="H12" s="243">
        <v>18.48</v>
      </c>
      <c r="I12" s="243">
        <v>0</v>
      </c>
      <c r="J12" s="245">
        <v>0</v>
      </c>
      <c r="K12" s="181">
        <v>2014</v>
      </c>
    </row>
    <row r="13" spans="1:11" s="195" customFormat="1" ht="44.45" customHeight="1">
      <c r="A13" s="194">
        <v>2015</v>
      </c>
      <c r="B13" s="244">
        <v>19.799999999999997</v>
      </c>
      <c r="C13" s="243">
        <v>11.6</v>
      </c>
      <c r="D13" s="243">
        <v>8.1999999999999993</v>
      </c>
      <c r="E13" s="243">
        <v>0</v>
      </c>
      <c r="F13" s="243">
        <v>0</v>
      </c>
      <c r="G13" s="243">
        <v>0</v>
      </c>
      <c r="H13" s="243">
        <v>19.799999999999997</v>
      </c>
      <c r="I13" s="243">
        <v>0</v>
      </c>
      <c r="J13" s="245">
        <v>0</v>
      </c>
      <c r="K13" s="181">
        <v>2015</v>
      </c>
    </row>
    <row r="14" spans="1:11" s="195" customFormat="1" ht="44.45" customHeight="1">
      <c r="A14" s="194">
        <v>2016</v>
      </c>
      <c r="B14" s="244">
        <v>1035.04</v>
      </c>
      <c r="C14" s="243">
        <v>34.76</v>
      </c>
      <c r="D14" s="243">
        <v>1000.28</v>
      </c>
      <c r="E14" s="243">
        <v>0</v>
      </c>
      <c r="F14" s="243">
        <v>0</v>
      </c>
      <c r="G14" s="243">
        <v>0</v>
      </c>
      <c r="H14" s="243">
        <v>1035.04</v>
      </c>
      <c r="I14" s="243">
        <v>0</v>
      </c>
      <c r="J14" s="245">
        <v>0</v>
      </c>
      <c r="K14" s="181">
        <v>2016</v>
      </c>
    </row>
    <row r="15" spans="1:11" s="195" customFormat="1" ht="44.45" customHeight="1">
      <c r="A15" s="194">
        <v>2017</v>
      </c>
      <c r="B15" s="244">
        <v>421.88</v>
      </c>
      <c r="C15" s="243">
        <v>389.52</v>
      </c>
      <c r="D15" s="243">
        <v>32.36</v>
      </c>
      <c r="E15" s="243">
        <v>0</v>
      </c>
      <c r="F15" s="243">
        <v>0</v>
      </c>
      <c r="G15" s="243">
        <v>0</v>
      </c>
      <c r="H15" s="243">
        <v>0</v>
      </c>
      <c r="I15" s="243">
        <v>0</v>
      </c>
      <c r="J15" s="245">
        <v>0</v>
      </c>
      <c r="K15" s="181">
        <v>2017</v>
      </c>
    </row>
    <row r="16" spans="1:11" s="184" customFormat="1" ht="44.45" customHeight="1">
      <c r="A16" s="182">
        <v>2018</v>
      </c>
      <c r="B16" s="246"/>
      <c r="C16" s="247"/>
      <c r="D16" s="247"/>
      <c r="E16" s="247"/>
      <c r="F16" s="247"/>
      <c r="G16" s="274"/>
      <c r="H16" s="247"/>
      <c r="I16" s="274"/>
      <c r="J16" s="275"/>
      <c r="K16" s="183">
        <v>2018</v>
      </c>
    </row>
    <row r="17" spans="1:11" s="101" customFormat="1" ht="15" customHeight="1">
      <c r="A17" s="173" t="s">
        <v>375</v>
      </c>
      <c r="B17" s="114"/>
      <c r="C17" s="114"/>
      <c r="D17" s="114"/>
      <c r="E17" s="114"/>
      <c r="F17" s="114"/>
      <c r="G17" s="115"/>
      <c r="H17" s="116"/>
      <c r="I17" s="115"/>
      <c r="J17" s="117"/>
      <c r="K17" s="12" t="s">
        <v>376</v>
      </c>
    </row>
    <row r="18" spans="1:11" s="113" customFormat="1" ht="15" customHeight="1">
      <c r="A18" s="235" t="s">
        <v>391</v>
      </c>
      <c r="B18" s="118"/>
      <c r="C18" s="173"/>
      <c r="D18" s="119"/>
      <c r="E18" s="119"/>
      <c r="F18" s="119"/>
      <c r="H18" s="119"/>
      <c r="I18" s="119"/>
      <c r="J18" s="120"/>
      <c r="K18" s="95"/>
    </row>
  </sheetData>
  <mergeCells count="5">
    <mergeCell ref="A1:F1"/>
    <mergeCell ref="G1:K1"/>
    <mergeCell ref="K3:K6"/>
    <mergeCell ref="A3:A6"/>
    <mergeCell ref="C3:F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32"/>
  <sheetViews>
    <sheetView view="pageBreakPreview" workbookViewId="0">
      <pane xSplit="1" ySplit="6" topLeftCell="G7" activePane="bottomRight" state="frozen"/>
      <selection activeCell="D13" sqref="D13"/>
      <selection pane="topRight" activeCell="D13" sqref="D13"/>
      <selection pane="bottomLeft" activeCell="D13" sqref="D13"/>
      <selection pane="bottomRight" activeCell="K17" sqref="K17:Q17"/>
    </sheetView>
  </sheetViews>
  <sheetFormatPr defaultRowHeight="11.25"/>
  <cols>
    <col min="1" max="1" width="7.625" style="129" customWidth="1"/>
    <col min="2" max="2" width="8.625" style="136" customWidth="1"/>
    <col min="3" max="13" width="8.625" style="129" customWidth="1"/>
    <col min="14" max="16" width="8.625" style="134" customWidth="1"/>
    <col min="17" max="17" width="13.875" style="134" customWidth="1"/>
    <col min="18" max="16384" width="9" style="134"/>
  </cols>
  <sheetData>
    <row r="1" spans="1:17" s="140" customFormat="1" ht="20.100000000000001" customHeight="1">
      <c r="A1" s="137" t="s">
        <v>169</v>
      </c>
      <c r="B1" s="138"/>
      <c r="C1" s="137"/>
      <c r="D1" s="137"/>
      <c r="E1" s="137"/>
      <c r="F1" s="137"/>
      <c r="G1" s="137"/>
      <c r="H1" s="137"/>
      <c r="I1" s="137"/>
      <c r="J1" s="137"/>
      <c r="K1" s="139" t="s">
        <v>170</v>
      </c>
      <c r="L1" s="137"/>
      <c r="M1" s="137"/>
      <c r="N1" s="137"/>
      <c r="O1" s="137"/>
      <c r="P1" s="137"/>
      <c r="Q1" s="137"/>
    </row>
    <row r="2" spans="1:17" s="169" customFormat="1" ht="20.100000000000001" customHeight="1" thickBot="1">
      <c r="A2" s="163" t="s">
        <v>243</v>
      </c>
      <c r="B2" s="164"/>
      <c r="C2" s="165"/>
      <c r="D2" s="165"/>
      <c r="E2" s="165"/>
      <c r="F2" s="165"/>
      <c r="G2" s="165"/>
      <c r="H2" s="165"/>
      <c r="I2" s="165"/>
      <c r="J2" s="165"/>
      <c r="K2" s="165"/>
      <c r="L2" s="166"/>
      <c r="M2" s="165"/>
      <c r="N2" s="167"/>
      <c r="O2" s="168"/>
      <c r="P2" s="168"/>
      <c r="Q2" s="167" t="s">
        <v>242</v>
      </c>
    </row>
    <row r="3" spans="1:17" s="73" customFormat="1" ht="22.5" customHeight="1" thickTop="1">
      <c r="A3" s="1331" t="s">
        <v>127</v>
      </c>
      <c r="B3" s="27" t="s">
        <v>222</v>
      </c>
      <c r="C3" s="24"/>
      <c r="D3" s="170"/>
      <c r="E3" s="1336" t="s">
        <v>223</v>
      </c>
      <c r="F3" s="1339"/>
      <c r="G3" s="1331"/>
      <c r="H3" s="1336" t="s">
        <v>224</v>
      </c>
      <c r="I3" s="1339"/>
      <c r="J3" s="1339"/>
      <c r="K3" s="212" t="s">
        <v>225</v>
      </c>
      <c r="L3" s="141"/>
      <c r="M3" s="24"/>
      <c r="N3" s="49" t="s">
        <v>226</v>
      </c>
      <c r="O3" s="49"/>
      <c r="P3" s="41"/>
      <c r="Q3" s="1336" t="s">
        <v>81</v>
      </c>
    </row>
    <row r="4" spans="1:17" s="73" customFormat="1" ht="20.25" customHeight="1">
      <c r="A4" s="1332"/>
      <c r="B4" s="126" t="s">
        <v>230</v>
      </c>
      <c r="C4" s="22"/>
      <c r="D4" s="127"/>
      <c r="E4" s="22" t="s">
        <v>231</v>
      </c>
      <c r="F4" s="22"/>
      <c r="G4" s="36"/>
      <c r="H4" s="1340" t="s">
        <v>232</v>
      </c>
      <c r="I4" s="1341"/>
      <c r="J4" s="1341"/>
      <c r="K4" s="25" t="s">
        <v>227</v>
      </c>
      <c r="L4" s="29"/>
      <c r="M4" s="22"/>
      <c r="N4" s="25" t="s">
        <v>233</v>
      </c>
      <c r="O4" s="22"/>
      <c r="P4" s="14"/>
      <c r="Q4" s="1337"/>
    </row>
    <row r="5" spans="1:17" s="73" customFormat="1" ht="26.25" customHeight="1">
      <c r="A5" s="1332"/>
      <c r="B5" s="104" t="s">
        <v>38</v>
      </c>
      <c r="C5" s="209" t="s">
        <v>22</v>
      </c>
      <c r="D5" s="106" t="s">
        <v>39</v>
      </c>
      <c r="E5" s="106" t="s">
        <v>38</v>
      </c>
      <c r="F5" s="106" t="s">
        <v>22</v>
      </c>
      <c r="G5" s="106" t="s">
        <v>39</v>
      </c>
      <c r="H5" s="106" t="s">
        <v>38</v>
      </c>
      <c r="I5" s="209" t="s">
        <v>22</v>
      </c>
      <c r="J5" s="209" t="s">
        <v>39</v>
      </c>
      <c r="K5" s="171" t="s">
        <v>40</v>
      </c>
      <c r="L5" s="171" t="s">
        <v>15</v>
      </c>
      <c r="M5" s="106" t="s">
        <v>39</v>
      </c>
      <c r="N5" s="106" t="s">
        <v>40</v>
      </c>
      <c r="O5" s="106" t="s">
        <v>15</v>
      </c>
      <c r="P5" s="106" t="s">
        <v>39</v>
      </c>
      <c r="Q5" s="1337"/>
    </row>
    <row r="6" spans="1:17" s="73" customFormat="1" ht="30.75" customHeight="1">
      <c r="A6" s="1333"/>
      <c r="B6" s="227" t="s">
        <v>228</v>
      </c>
      <c r="C6" s="128" t="s">
        <v>14</v>
      </c>
      <c r="D6" s="128" t="s">
        <v>229</v>
      </c>
      <c r="E6" s="227" t="s">
        <v>228</v>
      </c>
      <c r="F6" s="128" t="s">
        <v>14</v>
      </c>
      <c r="G6" s="128" t="s">
        <v>229</v>
      </c>
      <c r="H6" s="227" t="s">
        <v>228</v>
      </c>
      <c r="I6" s="128" t="s">
        <v>14</v>
      </c>
      <c r="J6" s="228" t="s">
        <v>229</v>
      </c>
      <c r="K6" s="227" t="s">
        <v>228</v>
      </c>
      <c r="L6" s="228" t="s">
        <v>14</v>
      </c>
      <c r="M6" s="128" t="s">
        <v>229</v>
      </c>
      <c r="N6" s="227" t="s">
        <v>228</v>
      </c>
      <c r="O6" s="128" t="s">
        <v>14</v>
      </c>
      <c r="P6" s="128" t="s">
        <v>229</v>
      </c>
      <c r="Q6" s="1338"/>
    </row>
    <row r="7" spans="1:17" s="186" customFormat="1" ht="44.65" customHeight="1">
      <c r="A7" s="189">
        <v>2006</v>
      </c>
      <c r="B7" s="188">
        <v>4</v>
      </c>
      <c r="C7" s="185">
        <v>3957</v>
      </c>
      <c r="D7" s="185">
        <v>10684</v>
      </c>
      <c r="E7" s="185">
        <v>0</v>
      </c>
      <c r="F7" s="185">
        <v>0</v>
      </c>
      <c r="G7" s="185">
        <v>0</v>
      </c>
      <c r="H7" s="185">
        <v>1</v>
      </c>
      <c r="I7" s="185">
        <v>664</v>
      </c>
      <c r="J7" s="185">
        <v>1492</v>
      </c>
      <c r="K7" s="185">
        <v>0</v>
      </c>
      <c r="L7" s="185">
        <v>0</v>
      </c>
      <c r="M7" s="185">
        <v>0</v>
      </c>
      <c r="N7" s="185">
        <v>3</v>
      </c>
      <c r="O7" s="185">
        <v>3293</v>
      </c>
      <c r="P7" s="185">
        <v>9192</v>
      </c>
      <c r="Q7" s="190">
        <v>2006</v>
      </c>
    </row>
    <row r="8" spans="1:17" s="186" customFormat="1" ht="44.65" customHeight="1">
      <c r="A8" s="189">
        <v>2007</v>
      </c>
      <c r="B8" s="188">
        <v>4</v>
      </c>
      <c r="C8" s="185">
        <v>3957</v>
      </c>
      <c r="D8" s="185">
        <v>10684</v>
      </c>
      <c r="E8" s="185">
        <v>0</v>
      </c>
      <c r="F8" s="185">
        <v>0</v>
      </c>
      <c r="G8" s="185">
        <v>0</v>
      </c>
      <c r="H8" s="185">
        <v>1</v>
      </c>
      <c r="I8" s="185">
        <v>664</v>
      </c>
      <c r="J8" s="185">
        <v>1492</v>
      </c>
      <c r="K8" s="185">
        <v>0</v>
      </c>
      <c r="L8" s="185">
        <v>0</v>
      </c>
      <c r="M8" s="185">
        <v>0</v>
      </c>
      <c r="N8" s="185">
        <v>3</v>
      </c>
      <c r="O8" s="185">
        <v>3293</v>
      </c>
      <c r="P8" s="185">
        <v>9192</v>
      </c>
      <c r="Q8" s="190">
        <v>2007</v>
      </c>
    </row>
    <row r="9" spans="1:17" s="186" customFormat="1" ht="44.65" customHeight="1">
      <c r="A9" s="189">
        <v>2008</v>
      </c>
      <c r="B9" s="188">
        <v>3</v>
      </c>
      <c r="C9" s="185">
        <v>3359</v>
      </c>
      <c r="D9" s="185">
        <v>11029</v>
      </c>
      <c r="E9" s="185">
        <v>0</v>
      </c>
      <c r="F9" s="185">
        <v>0</v>
      </c>
      <c r="G9" s="185">
        <v>0</v>
      </c>
      <c r="H9" s="185">
        <v>0</v>
      </c>
      <c r="I9" s="185">
        <v>0</v>
      </c>
      <c r="J9" s="185">
        <v>0</v>
      </c>
      <c r="K9" s="185">
        <v>0</v>
      </c>
      <c r="L9" s="185">
        <v>0</v>
      </c>
      <c r="M9" s="185">
        <v>0</v>
      </c>
      <c r="N9" s="185">
        <v>3</v>
      </c>
      <c r="O9" s="185">
        <v>3359</v>
      </c>
      <c r="P9" s="185">
        <v>11029</v>
      </c>
      <c r="Q9" s="190">
        <v>2008</v>
      </c>
    </row>
    <row r="10" spans="1:17" s="186" customFormat="1" ht="44.65" customHeight="1">
      <c r="A10" s="189">
        <v>2010</v>
      </c>
      <c r="B10" s="185">
        <v>3</v>
      </c>
      <c r="C10" s="185">
        <v>3359</v>
      </c>
      <c r="D10" s="185">
        <v>11029</v>
      </c>
      <c r="E10" s="185">
        <v>0</v>
      </c>
      <c r="F10" s="185">
        <v>0</v>
      </c>
      <c r="G10" s="185">
        <v>0</v>
      </c>
      <c r="H10" s="185">
        <v>0</v>
      </c>
      <c r="I10" s="185">
        <v>0</v>
      </c>
      <c r="J10" s="185">
        <v>0</v>
      </c>
      <c r="K10" s="185">
        <v>0</v>
      </c>
      <c r="L10" s="185">
        <v>0</v>
      </c>
      <c r="M10" s="185">
        <v>0</v>
      </c>
      <c r="N10" s="185">
        <v>3</v>
      </c>
      <c r="O10" s="185">
        <v>3359</v>
      </c>
      <c r="P10" s="185">
        <v>11029</v>
      </c>
      <c r="Q10" s="190">
        <v>2010</v>
      </c>
    </row>
    <row r="11" spans="1:17" s="186" customFormat="1" ht="44.65" customHeight="1">
      <c r="A11" s="189">
        <v>2011</v>
      </c>
      <c r="B11" s="185">
        <v>3</v>
      </c>
      <c r="C11" s="185">
        <v>3359</v>
      </c>
      <c r="D11" s="185">
        <v>11029</v>
      </c>
      <c r="E11" s="185">
        <v>0</v>
      </c>
      <c r="F11" s="185">
        <v>0</v>
      </c>
      <c r="G11" s="185">
        <v>0</v>
      </c>
      <c r="H11" s="185">
        <v>0</v>
      </c>
      <c r="I11" s="185">
        <v>0</v>
      </c>
      <c r="J11" s="185">
        <v>0</v>
      </c>
      <c r="K11" s="185">
        <v>0</v>
      </c>
      <c r="L11" s="185">
        <v>0</v>
      </c>
      <c r="M11" s="185">
        <v>0</v>
      </c>
      <c r="N11" s="185">
        <v>3</v>
      </c>
      <c r="O11" s="185">
        <v>3359</v>
      </c>
      <c r="P11" s="185">
        <v>11029</v>
      </c>
      <c r="Q11" s="190">
        <v>2011</v>
      </c>
    </row>
    <row r="12" spans="1:17" s="186" customFormat="1" ht="44.65" customHeight="1">
      <c r="A12" s="189">
        <v>2012</v>
      </c>
      <c r="B12" s="185">
        <v>3</v>
      </c>
      <c r="C12" s="185">
        <v>3359</v>
      </c>
      <c r="D12" s="185">
        <v>11029</v>
      </c>
      <c r="E12" s="185">
        <v>0</v>
      </c>
      <c r="F12" s="185">
        <v>0</v>
      </c>
      <c r="G12" s="185">
        <v>0</v>
      </c>
      <c r="H12" s="185">
        <v>0</v>
      </c>
      <c r="I12" s="185">
        <v>0</v>
      </c>
      <c r="J12" s="185">
        <v>0</v>
      </c>
      <c r="K12" s="185">
        <v>0</v>
      </c>
      <c r="L12" s="185">
        <v>0</v>
      </c>
      <c r="M12" s="185">
        <v>0</v>
      </c>
      <c r="N12" s="185">
        <v>3</v>
      </c>
      <c r="O12" s="185">
        <v>3359</v>
      </c>
      <c r="P12" s="185">
        <v>11029</v>
      </c>
      <c r="Q12" s="190">
        <v>2012</v>
      </c>
    </row>
    <row r="13" spans="1:17" s="186" customFormat="1" ht="44.65" customHeight="1">
      <c r="A13" s="189">
        <v>2013</v>
      </c>
      <c r="B13" s="188">
        <v>3</v>
      </c>
      <c r="C13" s="185">
        <v>3359</v>
      </c>
      <c r="D13" s="185">
        <v>11029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5">
        <v>0</v>
      </c>
      <c r="K13" s="185">
        <v>0</v>
      </c>
      <c r="L13" s="185">
        <v>0</v>
      </c>
      <c r="M13" s="185">
        <v>0</v>
      </c>
      <c r="N13" s="185">
        <v>3</v>
      </c>
      <c r="O13" s="185">
        <v>3359</v>
      </c>
      <c r="P13" s="234">
        <v>11029</v>
      </c>
      <c r="Q13" s="190">
        <v>2013</v>
      </c>
    </row>
    <row r="14" spans="1:17" s="186" customFormat="1" ht="44.65" customHeight="1">
      <c r="A14" s="189">
        <v>2014</v>
      </c>
      <c r="B14" s="188">
        <v>3</v>
      </c>
      <c r="C14" s="185">
        <v>2841</v>
      </c>
      <c r="D14" s="185">
        <v>11911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0</v>
      </c>
      <c r="M14" s="185">
        <v>0</v>
      </c>
      <c r="N14" s="185">
        <v>3</v>
      </c>
      <c r="O14" s="185">
        <v>2841</v>
      </c>
      <c r="P14" s="234">
        <v>11911</v>
      </c>
      <c r="Q14" s="190">
        <v>2014</v>
      </c>
    </row>
    <row r="15" spans="1:17" s="186" customFormat="1" ht="44.65" customHeight="1">
      <c r="A15" s="189">
        <v>2015</v>
      </c>
      <c r="B15" s="188">
        <v>3</v>
      </c>
      <c r="C15" s="185">
        <v>2840.55</v>
      </c>
      <c r="D15" s="185">
        <v>11911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185">
        <v>0</v>
      </c>
      <c r="K15" s="185">
        <v>0</v>
      </c>
      <c r="L15" s="185">
        <v>0</v>
      </c>
      <c r="M15" s="185">
        <v>0</v>
      </c>
      <c r="N15" s="185">
        <v>3</v>
      </c>
      <c r="O15" s="185">
        <v>2840.55</v>
      </c>
      <c r="P15" s="234">
        <v>11911</v>
      </c>
      <c r="Q15" s="190">
        <v>2015</v>
      </c>
    </row>
    <row r="16" spans="1:17" s="186" customFormat="1" ht="44.65" customHeight="1">
      <c r="A16" s="189">
        <v>2016</v>
      </c>
      <c r="B16" s="188">
        <v>3</v>
      </c>
      <c r="C16" s="185">
        <v>2841</v>
      </c>
      <c r="D16" s="185">
        <v>6961</v>
      </c>
      <c r="E16" s="185">
        <v>0</v>
      </c>
      <c r="F16" s="185">
        <v>0</v>
      </c>
      <c r="G16" s="185">
        <v>0</v>
      </c>
      <c r="H16" s="185">
        <v>0</v>
      </c>
      <c r="I16" s="185">
        <v>0</v>
      </c>
      <c r="J16" s="185">
        <v>0</v>
      </c>
      <c r="K16" s="185">
        <v>0</v>
      </c>
      <c r="L16" s="185">
        <v>0</v>
      </c>
      <c r="M16" s="185">
        <v>0</v>
      </c>
      <c r="N16" s="185">
        <v>3</v>
      </c>
      <c r="O16" s="185">
        <v>2841</v>
      </c>
      <c r="P16" s="234">
        <v>6961</v>
      </c>
      <c r="Q16" s="190">
        <v>2016</v>
      </c>
    </row>
    <row r="17" spans="1:17" s="187" customFormat="1" ht="44.65" customHeight="1">
      <c r="A17" s="191">
        <v>2017</v>
      </c>
      <c r="B17" s="231">
        <v>3</v>
      </c>
      <c r="C17" s="232">
        <v>2841</v>
      </c>
      <c r="D17" s="232">
        <v>6961</v>
      </c>
      <c r="E17" s="232">
        <v>0</v>
      </c>
      <c r="F17" s="232">
        <v>0</v>
      </c>
      <c r="G17" s="232">
        <v>0</v>
      </c>
      <c r="H17" s="232">
        <v>0</v>
      </c>
      <c r="I17" s="232">
        <v>0</v>
      </c>
      <c r="J17" s="232">
        <v>0</v>
      </c>
      <c r="K17" s="232">
        <v>0</v>
      </c>
      <c r="L17" s="232">
        <v>0</v>
      </c>
      <c r="M17" s="232">
        <v>0</v>
      </c>
      <c r="N17" s="232">
        <v>3</v>
      </c>
      <c r="O17" s="232">
        <v>2841</v>
      </c>
      <c r="P17" s="233">
        <v>6961</v>
      </c>
      <c r="Q17" s="192">
        <v>2017</v>
      </c>
    </row>
    <row r="18" spans="1:17" s="178" customFormat="1" ht="15" customHeight="1">
      <c r="A18" s="173" t="s">
        <v>375</v>
      </c>
      <c r="B18" s="174"/>
      <c r="C18" s="176"/>
      <c r="D18" s="176"/>
      <c r="E18" s="172"/>
      <c r="F18" s="172"/>
      <c r="G18" s="172"/>
      <c r="H18" s="176"/>
      <c r="I18" s="176"/>
      <c r="J18" s="176"/>
      <c r="K18" s="175"/>
      <c r="L18" s="175"/>
      <c r="M18" s="175"/>
      <c r="N18" s="177"/>
      <c r="O18" s="177"/>
      <c r="P18" s="177"/>
      <c r="Q18" s="12" t="s">
        <v>376</v>
      </c>
    </row>
    <row r="19" spans="1:17" ht="14.45" customHeight="1">
      <c r="B19" s="130"/>
      <c r="C19" s="131"/>
      <c r="D19" s="131"/>
      <c r="E19" s="132"/>
      <c r="F19" s="132"/>
      <c r="G19" s="132"/>
      <c r="H19" s="131"/>
      <c r="I19" s="131"/>
      <c r="J19" s="131"/>
      <c r="N19" s="133"/>
      <c r="O19" s="133"/>
      <c r="P19" s="133"/>
    </row>
    <row r="20" spans="1:17" ht="14.45" customHeight="1">
      <c r="B20" s="130"/>
      <c r="C20" s="131"/>
      <c r="D20" s="131"/>
      <c r="E20" s="132"/>
      <c r="F20" s="132"/>
      <c r="G20" s="132"/>
      <c r="H20" s="131"/>
      <c r="I20" s="131"/>
      <c r="J20" s="131"/>
      <c r="N20" s="133"/>
      <c r="O20" s="133"/>
      <c r="P20" s="133"/>
    </row>
    <row r="21" spans="1:17" ht="18.95" customHeight="1">
      <c r="B21" s="130"/>
      <c r="C21" s="131"/>
      <c r="D21" s="131"/>
      <c r="E21" s="132"/>
      <c r="F21" s="132"/>
      <c r="G21" s="132"/>
      <c r="H21" s="131"/>
      <c r="I21" s="131"/>
      <c r="J21" s="131"/>
      <c r="N21" s="133"/>
      <c r="O21" s="133"/>
      <c r="P21" s="133"/>
    </row>
    <row r="22" spans="1:17" ht="14.45" customHeight="1">
      <c r="B22" s="130"/>
      <c r="C22" s="131"/>
      <c r="D22" s="132"/>
      <c r="E22" s="132"/>
      <c r="F22" s="132"/>
      <c r="G22" s="132"/>
      <c r="H22" s="131"/>
      <c r="I22" s="131"/>
      <c r="J22" s="131"/>
      <c r="N22" s="133"/>
      <c r="O22" s="133"/>
      <c r="P22" s="133"/>
    </row>
    <row r="23" spans="1:17" ht="14.45" customHeight="1">
      <c r="B23" s="130"/>
      <c r="C23" s="131"/>
      <c r="D23" s="132"/>
      <c r="E23" s="132"/>
      <c r="F23" s="132"/>
      <c r="G23" s="132"/>
      <c r="H23" s="131"/>
      <c r="I23" s="131"/>
      <c r="J23" s="131"/>
      <c r="N23" s="133"/>
      <c r="O23" s="133"/>
      <c r="P23" s="133"/>
    </row>
    <row r="24" spans="1:17" ht="14.45" customHeight="1">
      <c r="B24" s="130"/>
      <c r="C24" s="131"/>
      <c r="D24" s="132"/>
      <c r="E24" s="132"/>
      <c r="F24" s="132"/>
      <c r="G24" s="132"/>
      <c r="H24" s="131"/>
      <c r="I24" s="131"/>
      <c r="J24" s="131"/>
      <c r="N24" s="133"/>
      <c r="O24" s="133"/>
      <c r="P24" s="133"/>
    </row>
    <row r="25" spans="1:17" ht="14.45" customHeight="1">
      <c r="B25" s="130"/>
      <c r="C25" s="131"/>
      <c r="D25" s="132"/>
      <c r="E25" s="132"/>
      <c r="F25" s="132"/>
      <c r="G25" s="132"/>
      <c r="H25" s="131"/>
      <c r="I25" s="131"/>
      <c r="J25" s="131"/>
      <c r="O25" s="133"/>
      <c r="P25" s="133"/>
    </row>
    <row r="26" spans="1:17" ht="18.95" customHeight="1">
      <c r="B26" s="130"/>
      <c r="C26" s="131"/>
      <c r="D26" s="132"/>
      <c r="E26" s="132"/>
      <c r="F26" s="132"/>
      <c r="G26" s="132"/>
      <c r="H26" s="131"/>
      <c r="I26" s="131"/>
      <c r="J26" s="131"/>
      <c r="O26" s="133"/>
      <c r="P26" s="133"/>
    </row>
    <row r="27" spans="1:17" ht="14.45" customHeight="1">
      <c r="B27" s="130"/>
      <c r="C27" s="131"/>
      <c r="D27" s="132"/>
      <c r="E27" s="132"/>
      <c r="F27" s="132"/>
      <c r="G27" s="132"/>
      <c r="H27" s="131"/>
      <c r="I27" s="131"/>
      <c r="J27" s="131"/>
      <c r="O27" s="133"/>
      <c r="P27" s="133"/>
    </row>
    <row r="28" spans="1:17" ht="14.45" customHeight="1">
      <c r="B28" s="130"/>
      <c r="C28" s="131"/>
      <c r="D28" s="132"/>
      <c r="E28" s="132"/>
      <c r="F28" s="132"/>
      <c r="G28" s="132"/>
      <c r="H28" s="131"/>
      <c r="I28" s="131"/>
      <c r="J28" s="131"/>
      <c r="O28" s="133"/>
      <c r="P28" s="133"/>
    </row>
    <row r="29" spans="1:17" ht="14.45" customHeight="1">
      <c r="B29" s="130"/>
      <c r="C29" s="131"/>
      <c r="D29" s="132"/>
      <c r="E29" s="132"/>
      <c r="F29" s="132"/>
      <c r="G29" s="132"/>
      <c r="H29" s="131"/>
      <c r="I29" s="131"/>
      <c r="J29" s="131"/>
      <c r="O29" s="133"/>
      <c r="P29" s="133"/>
    </row>
    <row r="30" spans="1:17" ht="14.45" customHeight="1">
      <c r="B30" s="130"/>
      <c r="C30" s="131"/>
      <c r="D30" s="132"/>
      <c r="E30" s="132"/>
      <c r="F30" s="132"/>
      <c r="G30" s="132"/>
      <c r="H30" s="131"/>
      <c r="I30" s="131"/>
      <c r="J30" s="131"/>
      <c r="O30" s="133"/>
      <c r="P30" s="133"/>
    </row>
    <row r="31" spans="1:17" ht="18.95" customHeight="1">
      <c r="B31" s="130"/>
      <c r="C31" s="131"/>
      <c r="D31" s="132"/>
      <c r="E31" s="132"/>
      <c r="F31" s="132"/>
      <c r="G31" s="132"/>
      <c r="H31" s="131"/>
      <c r="I31" s="131"/>
      <c r="J31" s="131"/>
      <c r="O31" s="133"/>
      <c r="P31" s="133"/>
    </row>
    <row r="32" spans="1:17" ht="14.45" customHeight="1">
      <c r="B32" s="130"/>
      <c r="C32" s="131"/>
      <c r="D32" s="132"/>
      <c r="E32" s="132"/>
      <c r="F32" s="132"/>
      <c r="G32" s="132"/>
      <c r="H32" s="131"/>
      <c r="I32" s="131"/>
      <c r="J32" s="131"/>
      <c r="O32" s="133"/>
      <c r="P32" s="133"/>
    </row>
    <row r="33" spans="1:16" ht="14.45" customHeight="1">
      <c r="B33" s="130"/>
      <c r="C33" s="131"/>
      <c r="D33" s="132"/>
      <c r="E33" s="132"/>
      <c r="F33" s="132"/>
      <c r="G33" s="132"/>
      <c r="H33" s="131"/>
      <c r="I33" s="131"/>
      <c r="J33" s="131"/>
      <c r="O33" s="133"/>
      <c r="P33" s="133"/>
    </row>
    <row r="34" spans="1:16" ht="14.45" customHeight="1">
      <c r="A34" s="134"/>
      <c r="B34" s="130"/>
      <c r="C34" s="131"/>
      <c r="D34" s="132"/>
      <c r="E34" s="132"/>
      <c r="F34" s="132"/>
      <c r="G34" s="132"/>
      <c r="H34" s="131"/>
      <c r="I34" s="131"/>
      <c r="J34" s="131"/>
      <c r="O34" s="133"/>
      <c r="P34" s="133"/>
    </row>
    <row r="35" spans="1:16" ht="14.45" customHeight="1">
      <c r="A35" s="134"/>
      <c r="B35" s="130"/>
      <c r="C35" s="131"/>
      <c r="D35" s="132"/>
      <c r="E35" s="132"/>
      <c r="F35" s="132"/>
      <c r="G35" s="132"/>
      <c r="H35" s="131"/>
      <c r="I35" s="131"/>
      <c r="J35" s="131"/>
      <c r="O35" s="133"/>
      <c r="P35" s="133"/>
    </row>
    <row r="36" spans="1:16" ht="18.95" customHeight="1">
      <c r="A36" s="134"/>
      <c r="B36" s="130"/>
      <c r="C36" s="135"/>
      <c r="H36" s="135"/>
      <c r="I36" s="135"/>
      <c r="J36" s="135"/>
      <c r="O36" s="133"/>
      <c r="P36" s="133"/>
    </row>
    <row r="37" spans="1:16" ht="14.45" customHeight="1">
      <c r="A37" s="134"/>
      <c r="B37" s="130"/>
      <c r="C37" s="135"/>
      <c r="H37" s="135"/>
      <c r="I37" s="135"/>
      <c r="J37" s="135"/>
      <c r="O37" s="133"/>
      <c r="P37" s="133"/>
    </row>
    <row r="38" spans="1:16" ht="14.45" customHeight="1">
      <c r="A38" s="134"/>
      <c r="B38" s="130"/>
      <c r="C38" s="135"/>
      <c r="H38" s="135"/>
      <c r="I38" s="135"/>
      <c r="J38" s="135"/>
      <c r="O38" s="133"/>
      <c r="P38" s="133"/>
    </row>
    <row r="39" spans="1:16" ht="14.45" customHeight="1">
      <c r="A39" s="134"/>
      <c r="B39" s="130"/>
      <c r="C39" s="135"/>
      <c r="H39" s="135"/>
      <c r="I39" s="135"/>
      <c r="J39" s="135"/>
      <c r="O39" s="133"/>
      <c r="P39" s="133"/>
    </row>
    <row r="40" spans="1:16" ht="14.45" customHeight="1">
      <c r="A40" s="134"/>
      <c r="B40" s="130"/>
      <c r="C40" s="135"/>
      <c r="H40" s="135"/>
      <c r="I40" s="135"/>
      <c r="J40" s="135"/>
      <c r="O40" s="133"/>
      <c r="P40" s="133"/>
    </row>
    <row r="41" spans="1:16" ht="14.45" customHeight="1">
      <c r="A41" s="134"/>
      <c r="B41" s="130"/>
      <c r="C41" s="135"/>
      <c r="H41" s="135"/>
      <c r="I41" s="135"/>
      <c r="J41" s="135"/>
      <c r="O41" s="133"/>
      <c r="P41" s="133"/>
    </row>
    <row r="42" spans="1:16" ht="5.0999999999999996" customHeight="1">
      <c r="A42" s="134"/>
      <c r="B42" s="130"/>
      <c r="C42" s="135"/>
      <c r="H42" s="135"/>
      <c r="I42" s="135"/>
      <c r="J42" s="135"/>
      <c r="O42" s="133"/>
      <c r="P42" s="133"/>
    </row>
    <row r="43" spans="1:16" ht="15.75" customHeight="1">
      <c r="A43" s="134"/>
      <c r="B43" s="130"/>
      <c r="C43" s="135"/>
      <c r="H43" s="135"/>
      <c r="I43" s="135"/>
      <c r="J43" s="135"/>
      <c r="O43" s="133"/>
      <c r="P43" s="133"/>
    </row>
    <row r="44" spans="1:16" ht="15.75" customHeight="1">
      <c r="A44" s="134"/>
      <c r="B44" s="130"/>
      <c r="C44" s="135"/>
      <c r="H44" s="135"/>
      <c r="I44" s="135"/>
      <c r="J44" s="135"/>
      <c r="O44" s="133"/>
      <c r="P44" s="133"/>
    </row>
    <row r="45" spans="1:16">
      <c r="A45" s="134"/>
      <c r="B45" s="130"/>
      <c r="C45" s="135"/>
      <c r="H45" s="135"/>
      <c r="I45" s="135"/>
      <c r="J45" s="135"/>
      <c r="O45" s="133"/>
      <c r="P45" s="133"/>
    </row>
    <row r="46" spans="1:16">
      <c r="A46" s="134"/>
      <c r="B46" s="130"/>
      <c r="C46" s="135"/>
      <c r="H46" s="135"/>
      <c r="I46" s="135"/>
      <c r="J46" s="135"/>
      <c r="O46" s="133"/>
      <c r="P46" s="133"/>
    </row>
    <row r="47" spans="1:16">
      <c r="A47" s="134"/>
      <c r="B47" s="130"/>
      <c r="C47" s="135"/>
      <c r="H47" s="135"/>
      <c r="I47" s="135"/>
      <c r="J47" s="135"/>
      <c r="O47" s="133"/>
      <c r="P47" s="133"/>
    </row>
    <row r="48" spans="1:16">
      <c r="A48" s="134"/>
      <c r="B48" s="130"/>
      <c r="C48" s="135"/>
      <c r="H48" s="135"/>
      <c r="I48" s="135"/>
      <c r="J48" s="135"/>
      <c r="O48" s="133"/>
      <c r="P48" s="133"/>
    </row>
    <row r="49" spans="1:16">
      <c r="A49" s="134"/>
      <c r="B49" s="130"/>
      <c r="C49" s="135"/>
      <c r="H49" s="135"/>
      <c r="I49" s="135"/>
      <c r="J49" s="135"/>
      <c r="O49" s="133"/>
      <c r="P49" s="133"/>
    </row>
    <row r="50" spans="1:16">
      <c r="A50" s="134"/>
      <c r="B50" s="130"/>
      <c r="C50" s="135"/>
      <c r="H50" s="135"/>
      <c r="I50" s="135"/>
      <c r="J50" s="135"/>
      <c r="O50" s="133"/>
      <c r="P50" s="133"/>
    </row>
    <row r="51" spans="1:16">
      <c r="A51" s="134"/>
      <c r="B51" s="130"/>
      <c r="C51" s="135"/>
      <c r="H51" s="135"/>
      <c r="I51" s="135"/>
      <c r="J51" s="135"/>
      <c r="O51" s="133"/>
      <c r="P51" s="133"/>
    </row>
    <row r="52" spans="1:16">
      <c r="A52" s="134"/>
      <c r="B52" s="130"/>
      <c r="C52" s="135"/>
      <c r="H52" s="135"/>
      <c r="I52" s="135"/>
      <c r="J52" s="135"/>
      <c r="O52" s="133"/>
      <c r="P52" s="133"/>
    </row>
    <row r="53" spans="1:16">
      <c r="A53" s="134"/>
      <c r="B53" s="130"/>
      <c r="C53" s="135"/>
      <c r="H53" s="135"/>
      <c r="I53" s="135"/>
      <c r="J53" s="135"/>
      <c r="O53" s="133"/>
      <c r="P53" s="133"/>
    </row>
    <row r="54" spans="1:16">
      <c r="A54" s="134"/>
      <c r="B54" s="130"/>
      <c r="C54" s="135"/>
      <c r="H54" s="135"/>
      <c r="I54" s="135"/>
      <c r="J54" s="135"/>
      <c r="O54" s="133"/>
      <c r="P54" s="133"/>
    </row>
    <row r="55" spans="1:16">
      <c r="A55" s="134"/>
      <c r="B55" s="130"/>
      <c r="C55" s="135"/>
      <c r="H55" s="135"/>
      <c r="I55" s="135"/>
      <c r="J55" s="135"/>
      <c r="O55" s="133"/>
      <c r="P55" s="133"/>
    </row>
    <row r="56" spans="1:16">
      <c r="A56" s="134"/>
      <c r="B56" s="130"/>
      <c r="C56" s="135"/>
      <c r="H56" s="135"/>
      <c r="I56" s="135"/>
      <c r="J56" s="135"/>
      <c r="O56" s="133"/>
      <c r="P56" s="133"/>
    </row>
    <row r="57" spans="1:16">
      <c r="A57" s="134"/>
      <c r="B57" s="130"/>
      <c r="C57" s="135"/>
      <c r="H57" s="135"/>
      <c r="I57" s="135"/>
      <c r="J57" s="135"/>
      <c r="O57" s="133"/>
      <c r="P57" s="133"/>
    </row>
    <row r="58" spans="1:16">
      <c r="A58" s="134"/>
      <c r="B58" s="130"/>
      <c r="C58" s="135"/>
      <c r="H58" s="135"/>
      <c r="I58" s="135"/>
      <c r="J58" s="135"/>
      <c r="O58" s="133"/>
      <c r="P58" s="133"/>
    </row>
    <row r="59" spans="1:16">
      <c r="A59" s="134"/>
      <c r="B59" s="130"/>
      <c r="C59" s="135"/>
      <c r="H59" s="135"/>
      <c r="I59" s="135"/>
      <c r="J59" s="135"/>
      <c r="O59" s="133"/>
      <c r="P59" s="133"/>
    </row>
    <row r="60" spans="1:16">
      <c r="A60" s="134"/>
      <c r="B60" s="130"/>
      <c r="C60" s="135"/>
      <c r="H60" s="135"/>
      <c r="I60" s="135"/>
      <c r="J60" s="135"/>
      <c r="O60" s="133"/>
      <c r="P60" s="133"/>
    </row>
    <row r="61" spans="1:16">
      <c r="A61" s="134"/>
      <c r="B61" s="130"/>
      <c r="C61" s="135"/>
      <c r="H61" s="135"/>
      <c r="I61" s="135"/>
      <c r="J61" s="135"/>
      <c r="O61" s="133"/>
      <c r="P61" s="133"/>
    </row>
    <row r="62" spans="1:16">
      <c r="A62" s="134"/>
      <c r="B62" s="130"/>
      <c r="C62" s="135"/>
      <c r="H62" s="135"/>
      <c r="I62" s="135"/>
      <c r="J62" s="135"/>
      <c r="O62" s="133"/>
      <c r="P62" s="133"/>
    </row>
    <row r="63" spans="1:16">
      <c r="A63" s="134"/>
      <c r="B63" s="130"/>
      <c r="C63" s="135"/>
      <c r="H63" s="135"/>
      <c r="I63" s="135"/>
      <c r="J63" s="135"/>
      <c r="O63" s="133"/>
      <c r="P63" s="133"/>
    </row>
    <row r="64" spans="1:16">
      <c r="A64" s="134"/>
      <c r="B64" s="130"/>
      <c r="C64" s="135"/>
      <c r="H64" s="135"/>
      <c r="I64" s="135"/>
      <c r="J64" s="135"/>
      <c r="O64" s="133"/>
      <c r="P64" s="133"/>
    </row>
    <row r="65" spans="1:16">
      <c r="A65" s="134"/>
      <c r="B65" s="130"/>
      <c r="C65" s="135"/>
      <c r="H65" s="135"/>
      <c r="I65" s="135"/>
      <c r="J65" s="135"/>
      <c r="O65" s="133"/>
      <c r="P65" s="133"/>
    </row>
    <row r="66" spans="1:16">
      <c r="A66" s="134"/>
      <c r="B66" s="130"/>
      <c r="C66" s="135"/>
      <c r="H66" s="135"/>
      <c r="I66" s="135"/>
      <c r="J66" s="135"/>
      <c r="O66" s="133"/>
      <c r="P66" s="133"/>
    </row>
    <row r="67" spans="1:16">
      <c r="A67" s="134"/>
      <c r="B67" s="130"/>
      <c r="C67" s="135"/>
      <c r="H67" s="135"/>
      <c r="I67" s="135"/>
      <c r="J67" s="135"/>
      <c r="O67" s="133"/>
      <c r="P67" s="133"/>
    </row>
    <row r="68" spans="1:16">
      <c r="A68" s="134"/>
      <c r="B68" s="130"/>
      <c r="C68" s="135"/>
      <c r="H68" s="135"/>
      <c r="I68" s="135"/>
      <c r="J68" s="135"/>
      <c r="O68" s="133"/>
      <c r="P68" s="133"/>
    </row>
    <row r="69" spans="1:16">
      <c r="A69" s="134"/>
      <c r="B69" s="130"/>
      <c r="C69" s="135"/>
      <c r="H69" s="135"/>
      <c r="I69" s="135"/>
      <c r="J69" s="135"/>
      <c r="O69" s="133"/>
      <c r="P69" s="133"/>
    </row>
    <row r="70" spans="1:16">
      <c r="A70" s="134"/>
      <c r="B70" s="130"/>
      <c r="C70" s="135"/>
      <c r="H70" s="135"/>
      <c r="I70" s="135"/>
      <c r="J70" s="135"/>
      <c r="O70" s="133"/>
      <c r="P70" s="133"/>
    </row>
    <row r="71" spans="1:16">
      <c r="A71" s="134"/>
      <c r="B71" s="130"/>
      <c r="C71" s="135"/>
      <c r="H71" s="135"/>
      <c r="I71" s="135"/>
      <c r="J71" s="135"/>
      <c r="O71" s="133"/>
      <c r="P71" s="133"/>
    </row>
    <row r="72" spans="1:16">
      <c r="A72" s="134"/>
      <c r="B72" s="130"/>
      <c r="C72" s="135"/>
      <c r="H72" s="135"/>
      <c r="I72" s="135"/>
      <c r="J72" s="135"/>
      <c r="O72" s="133"/>
      <c r="P72" s="133"/>
    </row>
    <row r="73" spans="1:16">
      <c r="A73" s="134"/>
      <c r="B73" s="130"/>
      <c r="C73" s="135"/>
      <c r="H73" s="135"/>
      <c r="I73" s="135"/>
      <c r="J73" s="135"/>
      <c r="O73" s="133"/>
      <c r="P73" s="133"/>
    </row>
    <row r="74" spans="1:16">
      <c r="A74" s="134"/>
      <c r="B74" s="130"/>
      <c r="C74" s="135"/>
      <c r="H74" s="135"/>
      <c r="I74" s="135"/>
      <c r="J74" s="135"/>
      <c r="O74" s="133"/>
      <c r="P74" s="133"/>
    </row>
    <row r="75" spans="1:16">
      <c r="A75" s="134"/>
      <c r="B75" s="130"/>
      <c r="C75" s="135"/>
      <c r="H75" s="135"/>
      <c r="I75" s="135"/>
      <c r="J75" s="135"/>
      <c r="O75" s="133"/>
      <c r="P75" s="133"/>
    </row>
    <row r="76" spans="1:16">
      <c r="A76" s="134"/>
      <c r="B76" s="130"/>
      <c r="C76" s="135"/>
      <c r="H76" s="135"/>
      <c r="I76" s="135"/>
      <c r="J76" s="135"/>
      <c r="O76" s="133"/>
      <c r="P76" s="133"/>
    </row>
    <row r="77" spans="1:16">
      <c r="A77" s="134"/>
      <c r="B77" s="130"/>
      <c r="C77" s="135"/>
      <c r="H77" s="135"/>
      <c r="I77" s="135"/>
      <c r="J77" s="135"/>
      <c r="O77" s="133"/>
      <c r="P77" s="133"/>
    </row>
    <row r="78" spans="1:16">
      <c r="A78" s="134"/>
      <c r="B78" s="130"/>
      <c r="C78" s="135"/>
      <c r="H78" s="135"/>
      <c r="I78" s="135"/>
      <c r="J78" s="135"/>
      <c r="O78" s="133"/>
      <c r="P78" s="133"/>
    </row>
    <row r="79" spans="1:16">
      <c r="A79" s="134"/>
      <c r="B79" s="130"/>
      <c r="C79" s="135"/>
      <c r="H79" s="135"/>
      <c r="I79" s="135"/>
      <c r="J79" s="135"/>
      <c r="O79" s="133"/>
      <c r="P79" s="133"/>
    </row>
    <row r="80" spans="1:16">
      <c r="A80" s="134"/>
      <c r="B80" s="130"/>
      <c r="C80" s="135"/>
      <c r="H80" s="135"/>
      <c r="I80" s="135"/>
      <c r="J80" s="135"/>
      <c r="O80" s="133"/>
      <c r="P80" s="133"/>
    </row>
    <row r="81" spans="1:16">
      <c r="A81" s="134"/>
      <c r="B81" s="130"/>
      <c r="C81" s="135"/>
      <c r="H81" s="135"/>
      <c r="I81" s="135"/>
      <c r="J81" s="135"/>
      <c r="O81" s="133"/>
      <c r="P81" s="133"/>
    </row>
    <row r="82" spans="1:16">
      <c r="A82" s="134"/>
      <c r="B82" s="130"/>
      <c r="C82" s="135"/>
      <c r="H82" s="135"/>
      <c r="I82" s="135"/>
      <c r="J82" s="135"/>
      <c r="O82" s="133"/>
      <c r="P82" s="133"/>
    </row>
    <row r="83" spans="1:16">
      <c r="A83" s="134"/>
      <c r="B83" s="130"/>
      <c r="C83" s="135"/>
      <c r="H83" s="135"/>
      <c r="I83" s="135"/>
      <c r="J83" s="135"/>
      <c r="O83" s="133"/>
      <c r="P83" s="133"/>
    </row>
    <row r="84" spans="1:16">
      <c r="A84" s="134"/>
      <c r="B84" s="130"/>
      <c r="C84" s="135"/>
      <c r="H84" s="135"/>
      <c r="I84" s="135"/>
      <c r="J84" s="135"/>
      <c r="O84" s="133"/>
      <c r="P84" s="133"/>
    </row>
    <row r="85" spans="1:16">
      <c r="A85" s="134"/>
      <c r="B85" s="130"/>
      <c r="C85" s="135"/>
      <c r="H85" s="135"/>
      <c r="I85" s="135"/>
      <c r="J85" s="135"/>
      <c r="O85" s="133"/>
      <c r="P85" s="133"/>
    </row>
    <row r="86" spans="1:16">
      <c r="A86" s="134"/>
      <c r="B86" s="130"/>
      <c r="C86" s="135"/>
      <c r="H86" s="135"/>
      <c r="I86" s="135"/>
      <c r="J86" s="135"/>
      <c r="O86" s="133"/>
      <c r="P86" s="133"/>
    </row>
    <row r="87" spans="1:16">
      <c r="A87" s="134"/>
      <c r="B87" s="130"/>
      <c r="C87" s="135"/>
      <c r="H87" s="135"/>
      <c r="I87" s="135"/>
      <c r="J87" s="135"/>
      <c r="O87" s="133"/>
      <c r="P87" s="133"/>
    </row>
    <row r="88" spans="1:16">
      <c r="A88" s="134"/>
      <c r="B88" s="130"/>
      <c r="C88" s="135"/>
      <c r="H88" s="135"/>
      <c r="I88" s="135"/>
      <c r="J88" s="135"/>
      <c r="O88" s="133"/>
      <c r="P88" s="133"/>
    </row>
    <row r="89" spans="1:16">
      <c r="A89" s="134"/>
      <c r="B89" s="130"/>
      <c r="C89" s="135"/>
      <c r="H89" s="135"/>
      <c r="I89" s="135"/>
      <c r="J89" s="135"/>
      <c r="O89" s="133"/>
      <c r="P89" s="133"/>
    </row>
    <row r="90" spans="1:16">
      <c r="A90" s="134"/>
      <c r="B90" s="130"/>
      <c r="C90" s="135"/>
      <c r="H90" s="135"/>
      <c r="I90" s="135"/>
      <c r="J90" s="135"/>
      <c r="O90" s="133"/>
      <c r="P90" s="133"/>
    </row>
    <row r="91" spans="1:16">
      <c r="A91" s="134"/>
      <c r="B91" s="130"/>
      <c r="C91" s="135"/>
      <c r="H91" s="135"/>
      <c r="I91" s="135"/>
      <c r="J91" s="135"/>
      <c r="O91" s="133"/>
      <c r="P91" s="133"/>
    </row>
    <row r="92" spans="1:16">
      <c r="A92" s="134"/>
      <c r="B92" s="130"/>
      <c r="C92" s="135"/>
      <c r="H92" s="135"/>
      <c r="I92" s="135"/>
      <c r="J92" s="135"/>
      <c r="O92" s="133"/>
      <c r="P92" s="133"/>
    </row>
    <row r="93" spans="1:16">
      <c r="A93" s="134"/>
      <c r="B93" s="130"/>
      <c r="C93" s="135"/>
      <c r="H93" s="135"/>
      <c r="I93" s="135"/>
      <c r="J93" s="135"/>
      <c r="O93" s="133"/>
      <c r="P93" s="133"/>
    </row>
    <row r="94" spans="1:16">
      <c r="A94" s="134"/>
      <c r="B94" s="130"/>
      <c r="C94" s="135"/>
      <c r="H94" s="135"/>
      <c r="I94" s="135"/>
      <c r="J94" s="135"/>
      <c r="O94" s="133"/>
      <c r="P94" s="133"/>
    </row>
    <row r="95" spans="1:16">
      <c r="A95" s="134"/>
      <c r="B95" s="130"/>
      <c r="C95" s="135"/>
      <c r="H95" s="135"/>
      <c r="I95" s="135"/>
      <c r="J95" s="135"/>
      <c r="O95" s="133"/>
      <c r="P95" s="133"/>
    </row>
    <row r="96" spans="1:16">
      <c r="A96" s="134"/>
      <c r="B96" s="130"/>
      <c r="C96" s="135"/>
      <c r="H96" s="135"/>
      <c r="I96" s="135"/>
      <c r="J96" s="135"/>
      <c r="O96" s="133"/>
      <c r="P96" s="133"/>
    </row>
    <row r="97" spans="1:16">
      <c r="A97" s="134"/>
      <c r="B97" s="130"/>
      <c r="C97" s="135"/>
      <c r="H97" s="135"/>
      <c r="I97" s="135"/>
      <c r="J97" s="135"/>
      <c r="O97" s="133"/>
      <c r="P97" s="133"/>
    </row>
    <row r="98" spans="1:16">
      <c r="A98" s="134"/>
      <c r="B98" s="130"/>
      <c r="C98" s="135"/>
      <c r="H98" s="135"/>
      <c r="I98" s="135"/>
      <c r="J98" s="135"/>
      <c r="O98" s="133"/>
      <c r="P98" s="133"/>
    </row>
    <row r="99" spans="1:16">
      <c r="A99" s="134"/>
      <c r="B99" s="130"/>
      <c r="C99" s="135"/>
      <c r="H99" s="135"/>
      <c r="I99" s="135"/>
      <c r="J99" s="135"/>
      <c r="O99" s="133"/>
      <c r="P99" s="133"/>
    </row>
    <row r="100" spans="1:16">
      <c r="A100" s="134"/>
      <c r="B100" s="130"/>
      <c r="C100" s="135"/>
      <c r="H100" s="135"/>
      <c r="I100" s="135"/>
      <c r="J100" s="135"/>
      <c r="O100" s="133"/>
      <c r="P100" s="133"/>
    </row>
    <row r="101" spans="1:16">
      <c r="A101" s="134"/>
      <c r="B101" s="130"/>
      <c r="C101" s="135"/>
      <c r="H101" s="135"/>
      <c r="I101" s="135"/>
      <c r="J101" s="135"/>
      <c r="O101" s="133"/>
      <c r="P101" s="133"/>
    </row>
    <row r="102" spans="1:16">
      <c r="A102" s="134"/>
      <c r="B102" s="130"/>
      <c r="C102" s="135"/>
      <c r="H102" s="135"/>
      <c r="I102" s="135"/>
      <c r="J102" s="135"/>
      <c r="O102" s="133"/>
      <c r="P102" s="133"/>
    </row>
    <row r="103" spans="1:16">
      <c r="A103" s="134"/>
      <c r="B103" s="130"/>
      <c r="C103" s="135"/>
      <c r="H103" s="135"/>
      <c r="I103" s="135"/>
      <c r="J103" s="135"/>
      <c r="O103" s="133"/>
      <c r="P103" s="133"/>
    </row>
    <row r="104" spans="1:16">
      <c r="A104" s="134"/>
      <c r="B104" s="130"/>
      <c r="C104" s="135"/>
      <c r="H104" s="135"/>
      <c r="I104" s="135"/>
      <c r="J104" s="135"/>
      <c r="O104" s="133"/>
      <c r="P104" s="133"/>
    </row>
    <row r="105" spans="1:16">
      <c r="A105" s="134"/>
      <c r="B105" s="130"/>
      <c r="C105" s="135"/>
      <c r="H105" s="135"/>
      <c r="I105" s="135"/>
      <c r="J105" s="135"/>
      <c r="O105" s="133"/>
      <c r="P105" s="133"/>
    </row>
    <row r="106" spans="1:16">
      <c r="A106" s="134"/>
      <c r="B106" s="130"/>
      <c r="C106" s="135"/>
      <c r="H106" s="135"/>
      <c r="I106" s="135"/>
      <c r="J106" s="135"/>
      <c r="O106" s="133"/>
      <c r="P106" s="133"/>
    </row>
    <row r="107" spans="1:16">
      <c r="A107" s="134"/>
      <c r="B107" s="130"/>
      <c r="C107" s="135"/>
      <c r="H107" s="135"/>
      <c r="I107" s="135"/>
      <c r="J107" s="135"/>
      <c r="O107" s="133"/>
      <c r="P107" s="133"/>
    </row>
    <row r="108" spans="1:16">
      <c r="A108" s="134"/>
      <c r="B108" s="130"/>
      <c r="C108" s="135"/>
      <c r="H108" s="135"/>
      <c r="I108" s="135"/>
      <c r="J108" s="135"/>
      <c r="O108" s="133"/>
      <c r="P108" s="133"/>
    </row>
    <row r="109" spans="1:16">
      <c r="A109" s="134"/>
      <c r="B109" s="130"/>
      <c r="C109" s="135"/>
      <c r="H109" s="135"/>
      <c r="I109" s="135"/>
      <c r="J109" s="135"/>
      <c r="O109" s="133"/>
      <c r="P109" s="133"/>
    </row>
    <row r="110" spans="1:16">
      <c r="A110" s="134"/>
      <c r="B110" s="130"/>
      <c r="C110" s="135"/>
      <c r="H110" s="135"/>
      <c r="I110" s="135"/>
      <c r="J110" s="135"/>
      <c r="O110" s="133"/>
      <c r="P110" s="133"/>
    </row>
    <row r="111" spans="1:16">
      <c r="A111" s="134"/>
      <c r="B111" s="130"/>
      <c r="C111" s="135"/>
      <c r="H111" s="135"/>
      <c r="I111" s="135"/>
      <c r="J111" s="135"/>
      <c r="O111" s="133"/>
      <c r="P111" s="133"/>
    </row>
    <row r="112" spans="1:16">
      <c r="A112" s="134"/>
      <c r="B112" s="130"/>
      <c r="C112" s="135"/>
      <c r="H112" s="135"/>
      <c r="I112" s="135"/>
      <c r="J112" s="135"/>
      <c r="O112" s="133"/>
      <c r="P112" s="133"/>
    </row>
    <row r="113" spans="1:16">
      <c r="A113" s="134"/>
      <c r="B113" s="130"/>
      <c r="C113" s="135"/>
      <c r="H113" s="135"/>
      <c r="I113" s="135"/>
      <c r="J113" s="135"/>
      <c r="O113" s="133"/>
      <c r="P113" s="133"/>
    </row>
    <row r="114" spans="1:16">
      <c r="A114" s="134"/>
      <c r="B114" s="130"/>
      <c r="C114" s="135"/>
      <c r="H114" s="135"/>
      <c r="I114" s="135"/>
      <c r="J114" s="135"/>
      <c r="O114" s="133"/>
      <c r="P114" s="133"/>
    </row>
    <row r="115" spans="1:16">
      <c r="A115" s="134"/>
      <c r="B115" s="130"/>
      <c r="C115" s="135"/>
      <c r="H115" s="135"/>
      <c r="I115" s="135"/>
      <c r="J115" s="135"/>
      <c r="O115" s="133"/>
      <c r="P115" s="133"/>
    </row>
    <row r="116" spans="1:16">
      <c r="A116" s="134"/>
      <c r="B116" s="130"/>
      <c r="C116" s="135"/>
      <c r="H116" s="135"/>
      <c r="I116" s="135"/>
      <c r="J116" s="135"/>
      <c r="O116" s="133"/>
      <c r="P116" s="133"/>
    </row>
    <row r="117" spans="1:16">
      <c r="A117" s="134"/>
      <c r="B117" s="130"/>
      <c r="C117" s="135"/>
      <c r="H117" s="135"/>
      <c r="I117" s="135"/>
      <c r="J117" s="135"/>
      <c r="O117" s="133"/>
      <c r="P117" s="133"/>
    </row>
    <row r="118" spans="1:16">
      <c r="A118" s="134"/>
      <c r="B118" s="130"/>
      <c r="C118" s="135"/>
      <c r="H118" s="135"/>
      <c r="I118" s="135"/>
      <c r="J118" s="135"/>
      <c r="O118" s="133"/>
      <c r="P118" s="133"/>
    </row>
    <row r="119" spans="1:16">
      <c r="A119" s="134"/>
      <c r="B119" s="130"/>
      <c r="C119" s="135"/>
      <c r="H119" s="135"/>
      <c r="I119" s="135"/>
      <c r="J119" s="135"/>
      <c r="O119" s="133"/>
      <c r="P119" s="133"/>
    </row>
    <row r="120" spans="1:16">
      <c r="A120" s="134"/>
      <c r="B120" s="130"/>
      <c r="C120" s="135"/>
      <c r="H120" s="135"/>
      <c r="I120" s="135"/>
      <c r="J120" s="135"/>
      <c r="O120" s="133"/>
      <c r="P120" s="133"/>
    </row>
    <row r="121" spans="1:16">
      <c r="A121" s="134"/>
      <c r="B121" s="130"/>
      <c r="C121" s="135"/>
      <c r="H121" s="135"/>
      <c r="I121" s="135"/>
      <c r="J121" s="135"/>
      <c r="O121" s="133"/>
      <c r="P121" s="133"/>
    </row>
    <row r="122" spans="1:16">
      <c r="A122" s="134"/>
      <c r="B122" s="130"/>
      <c r="C122" s="135"/>
      <c r="H122" s="135"/>
      <c r="I122" s="135"/>
      <c r="J122" s="135"/>
      <c r="O122" s="133"/>
      <c r="P122" s="133"/>
    </row>
    <row r="123" spans="1:16">
      <c r="A123" s="134"/>
      <c r="B123" s="130"/>
      <c r="C123" s="135"/>
      <c r="H123" s="135"/>
      <c r="I123" s="135"/>
      <c r="J123" s="135"/>
      <c r="O123" s="133"/>
      <c r="P123" s="133"/>
    </row>
    <row r="124" spans="1:16">
      <c r="A124" s="134"/>
      <c r="B124" s="130"/>
      <c r="C124" s="135"/>
      <c r="H124" s="135"/>
      <c r="I124" s="135"/>
      <c r="J124" s="135"/>
      <c r="O124" s="133"/>
      <c r="P124" s="133"/>
    </row>
    <row r="125" spans="1:16">
      <c r="A125" s="134"/>
      <c r="B125" s="130"/>
      <c r="C125" s="135"/>
      <c r="H125" s="135"/>
      <c r="I125" s="135"/>
      <c r="J125" s="135"/>
      <c r="O125" s="133"/>
      <c r="P125" s="133"/>
    </row>
    <row r="126" spans="1:16">
      <c r="A126" s="134"/>
      <c r="B126" s="130"/>
      <c r="C126" s="135"/>
      <c r="H126" s="135"/>
      <c r="I126" s="135"/>
      <c r="J126" s="135"/>
      <c r="O126" s="133"/>
      <c r="P126" s="133"/>
    </row>
    <row r="127" spans="1:16">
      <c r="A127" s="134"/>
      <c r="B127" s="130"/>
      <c r="C127" s="135"/>
      <c r="H127" s="135"/>
      <c r="I127" s="135"/>
      <c r="J127" s="135"/>
      <c r="O127" s="133"/>
      <c r="P127" s="133"/>
    </row>
    <row r="128" spans="1:16">
      <c r="A128" s="134"/>
      <c r="B128" s="130"/>
      <c r="C128" s="135"/>
      <c r="H128" s="135"/>
      <c r="I128" s="135"/>
      <c r="J128" s="135"/>
      <c r="O128" s="133"/>
      <c r="P128" s="133"/>
    </row>
    <row r="129" spans="1:16">
      <c r="A129" s="134"/>
      <c r="B129" s="130"/>
      <c r="C129" s="135"/>
      <c r="H129" s="135"/>
      <c r="I129" s="135"/>
      <c r="J129" s="135"/>
      <c r="O129" s="133"/>
      <c r="P129" s="133"/>
    </row>
    <row r="130" spans="1:16">
      <c r="A130" s="134"/>
      <c r="B130" s="130"/>
      <c r="C130" s="135"/>
      <c r="H130" s="135"/>
      <c r="I130" s="135"/>
      <c r="J130" s="135"/>
      <c r="O130" s="133"/>
      <c r="P130" s="133"/>
    </row>
    <row r="131" spans="1:16">
      <c r="A131" s="134"/>
      <c r="B131" s="130"/>
      <c r="C131" s="135"/>
      <c r="H131" s="135"/>
      <c r="I131" s="135"/>
      <c r="J131" s="135"/>
      <c r="O131" s="133"/>
      <c r="P131" s="133"/>
    </row>
    <row r="132" spans="1:16">
      <c r="A132" s="134"/>
      <c r="B132" s="130"/>
      <c r="C132" s="135"/>
      <c r="H132" s="135"/>
      <c r="I132" s="135"/>
      <c r="J132" s="135"/>
      <c r="O132" s="133"/>
      <c r="P132" s="133"/>
    </row>
    <row r="133" spans="1:16">
      <c r="A133" s="134"/>
      <c r="B133" s="130"/>
      <c r="C133" s="135"/>
      <c r="H133" s="135"/>
      <c r="I133" s="135"/>
      <c r="J133" s="135"/>
      <c r="O133" s="133"/>
      <c r="P133" s="133"/>
    </row>
    <row r="134" spans="1:16">
      <c r="A134" s="134"/>
      <c r="B134" s="130"/>
      <c r="C134" s="135"/>
      <c r="H134" s="135"/>
      <c r="I134" s="135"/>
      <c r="J134" s="135"/>
      <c r="O134" s="133"/>
      <c r="P134" s="133"/>
    </row>
    <row r="135" spans="1:16">
      <c r="A135" s="134"/>
      <c r="B135" s="130"/>
      <c r="H135" s="135"/>
      <c r="I135" s="135"/>
      <c r="J135" s="135"/>
      <c r="O135" s="133"/>
      <c r="P135" s="133"/>
    </row>
    <row r="136" spans="1:16">
      <c r="A136" s="134"/>
      <c r="B136" s="130"/>
      <c r="H136" s="135"/>
      <c r="I136" s="135"/>
      <c r="J136" s="135"/>
      <c r="O136" s="133"/>
      <c r="P136" s="133"/>
    </row>
    <row r="137" spans="1:16">
      <c r="A137" s="134"/>
      <c r="B137" s="130"/>
      <c r="H137" s="135"/>
      <c r="I137" s="135"/>
      <c r="J137" s="135"/>
      <c r="O137" s="133"/>
      <c r="P137" s="133"/>
    </row>
    <row r="138" spans="1:16">
      <c r="A138" s="134"/>
      <c r="B138" s="130"/>
      <c r="H138" s="135"/>
      <c r="I138" s="135"/>
      <c r="J138" s="135"/>
      <c r="O138" s="133"/>
      <c r="P138" s="133"/>
    </row>
    <row r="139" spans="1:16">
      <c r="A139" s="134"/>
      <c r="B139" s="130"/>
      <c r="H139" s="135"/>
      <c r="I139" s="135"/>
      <c r="J139" s="135"/>
      <c r="O139" s="133"/>
      <c r="P139" s="133"/>
    </row>
    <row r="140" spans="1:16">
      <c r="A140" s="134"/>
      <c r="B140" s="130"/>
      <c r="H140" s="135"/>
      <c r="I140" s="135"/>
      <c r="J140" s="135"/>
      <c r="O140" s="133"/>
      <c r="P140" s="133"/>
    </row>
    <row r="141" spans="1:16">
      <c r="A141" s="134"/>
      <c r="B141" s="130"/>
      <c r="H141" s="135"/>
      <c r="I141" s="135"/>
      <c r="J141" s="135"/>
      <c r="O141" s="133"/>
      <c r="P141" s="133"/>
    </row>
    <row r="142" spans="1:16">
      <c r="A142" s="134"/>
      <c r="B142" s="130"/>
      <c r="H142" s="135"/>
      <c r="I142" s="135"/>
      <c r="J142" s="135"/>
      <c r="O142" s="133"/>
      <c r="P142" s="133"/>
    </row>
    <row r="143" spans="1:16">
      <c r="A143" s="134"/>
      <c r="B143" s="130"/>
      <c r="H143" s="135"/>
      <c r="I143" s="135"/>
      <c r="J143" s="135"/>
      <c r="O143" s="133"/>
      <c r="P143" s="133"/>
    </row>
    <row r="144" spans="1:16">
      <c r="A144" s="134"/>
      <c r="B144" s="130"/>
      <c r="H144" s="135"/>
      <c r="I144" s="135"/>
      <c r="J144" s="135"/>
      <c r="O144" s="133"/>
      <c r="P144" s="133"/>
    </row>
    <row r="145" spans="1:16">
      <c r="A145" s="134"/>
      <c r="B145" s="130"/>
      <c r="H145" s="135"/>
      <c r="I145" s="135"/>
      <c r="J145" s="135"/>
      <c r="O145" s="133"/>
      <c r="P145" s="133"/>
    </row>
    <row r="146" spans="1:16">
      <c r="A146" s="134"/>
      <c r="B146" s="130"/>
      <c r="H146" s="135"/>
      <c r="I146" s="135"/>
      <c r="J146" s="135"/>
      <c r="O146" s="133"/>
      <c r="P146" s="133"/>
    </row>
    <row r="147" spans="1:16">
      <c r="A147" s="134"/>
      <c r="B147" s="130"/>
      <c r="H147" s="135"/>
      <c r="I147" s="135"/>
      <c r="J147" s="135"/>
      <c r="O147" s="133"/>
      <c r="P147" s="133"/>
    </row>
    <row r="148" spans="1:16">
      <c r="A148" s="134"/>
      <c r="B148" s="130"/>
      <c r="H148" s="135"/>
      <c r="I148" s="135"/>
      <c r="J148" s="135"/>
      <c r="O148" s="133"/>
      <c r="P148" s="133"/>
    </row>
    <row r="149" spans="1:16">
      <c r="A149" s="134"/>
      <c r="B149" s="130"/>
      <c r="H149" s="135"/>
      <c r="I149" s="135"/>
      <c r="J149" s="135"/>
      <c r="O149" s="133"/>
      <c r="P149" s="133"/>
    </row>
    <row r="150" spans="1:16">
      <c r="A150" s="134"/>
      <c r="B150" s="130"/>
      <c r="H150" s="135"/>
      <c r="I150" s="135"/>
      <c r="J150" s="135"/>
      <c r="O150" s="133"/>
      <c r="P150" s="133"/>
    </row>
    <row r="151" spans="1:16">
      <c r="A151" s="134"/>
      <c r="B151" s="130"/>
      <c r="H151" s="135"/>
      <c r="I151" s="135"/>
      <c r="J151" s="135"/>
      <c r="O151" s="133"/>
      <c r="P151" s="133"/>
    </row>
    <row r="152" spans="1:16">
      <c r="A152" s="134"/>
      <c r="B152" s="130"/>
      <c r="H152" s="135"/>
      <c r="I152" s="135"/>
      <c r="J152" s="135"/>
      <c r="O152" s="133"/>
      <c r="P152" s="133"/>
    </row>
    <row r="153" spans="1:16">
      <c r="A153" s="134"/>
      <c r="B153" s="130"/>
      <c r="H153" s="135"/>
      <c r="I153" s="135"/>
      <c r="J153" s="135"/>
      <c r="O153" s="133"/>
      <c r="P153" s="133"/>
    </row>
    <row r="154" spans="1:16">
      <c r="A154" s="134"/>
      <c r="B154" s="130"/>
      <c r="H154" s="135"/>
      <c r="I154" s="135"/>
      <c r="J154" s="135"/>
      <c r="O154" s="133"/>
      <c r="P154" s="133"/>
    </row>
    <row r="155" spans="1:16">
      <c r="A155" s="134"/>
      <c r="B155" s="130"/>
      <c r="H155" s="135"/>
      <c r="I155" s="135"/>
      <c r="J155" s="135"/>
      <c r="O155" s="133"/>
      <c r="P155" s="133"/>
    </row>
    <row r="156" spans="1:16">
      <c r="A156" s="134"/>
      <c r="B156" s="130"/>
      <c r="H156" s="135"/>
      <c r="I156" s="135"/>
      <c r="J156" s="135"/>
      <c r="O156" s="133"/>
      <c r="P156" s="133"/>
    </row>
    <row r="157" spans="1:16">
      <c r="A157" s="134"/>
      <c r="B157" s="130"/>
      <c r="H157" s="135"/>
      <c r="I157" s="135"/>
      <c r="J157" s="135"/>
      <c r="O157" s="133"/>
      <c r="P157" s="133"/>
    </row>
    <row r="158" spans="1:16">
      <c r="A158" s="134"/>
      <c r="B158" s="130"/>
      <c r="H158" s="135"/>
      <c r="I158" s="135"/>
      <c r="J158" s="135"/>
      <c r="O158" s="133"/>
      <c r="P158" s="133"/>
    </row>
    <row r="159" spans="1:16">
      <c r="A159" s="134"/>
      <c r="B159" s="130"/>
      <c r="H159" s="135"/>
      <c r="I159" s="135"/>
      <c r="J159" s="135"/>
      <c r="O159" s="133"/>
      <c r="P159" s="133"/>
    </row>
    <row r="160" spans="1:16">
      <c r="A160" s="134"/>
      <c r="B160" s="130"/>
      <c r="H160" s="135"/>
      <c r="I160" s="135"/>
      <c r="J160" s="135"/>
      <c r="O160" s="133"/>
      <c r="P160" s="133"/>
    </row>
    <row r="161" spans="1:16">
      <c r="A161" s="134"/>
      <c r="B161" s="130"/>
      <c r="H161" s="135"/>
      <c r="I161" s="135"/>
      <c r="J161" s="135"/>
      <c r="O161" s="133"/>
      <c r="P161" s="133"/>
    </row>
    <row r="162" spans="1:16">
      <c r="A162" s="134"/>
      <c r="B162" s="130"/>
      <c r="H162" s="135"/>
      <c r="I162" s="135"/>
      <c r="J162" s="135"/>
      <c r="O162" s="133"/>
      <c r="P162" s="133"/>
    </row>
    <row r="163" spans="1:16">
      <c r="A163" s="134"/>
      <c r="B163" s="130"/>
      <c r="H163" s="135"/>
      <c r="I163" s="135"/>
      <c r="J163" s="135"/>
      <c r="O163" s="133"/>
      <c r="P163" s="133"/>
    </row>
    <row r="164" spans="1:16">
      <c r="A164" s="134"/>
      <c r="B164" s="130"/>
      <c r="H164" s="135"/>
      <c r="I164" s="135"/>
      <c r="J164" s="135"/>
      <c r="O164" s="133"/>
      <c r="P164" s="133"/>
    </row>
    <row r="165" spans="1:16">
      <c r="A165" s="134"/>
      <c r="B165" s="130"/>
      <c r="H165" s="135"/>
      <c r="I165" s="135"/>
      <c r="J165" s="135"/>
      <c r="O165" s="133"/>
      <c r="P165" s="133"/>
    </row>
    <row r="166" spans="1:16">
      <c r="A166" s="134"/>
      <c r="B166" s="130"/>
      <c r="H166" s="135"/>
      <c r="I166" s="135"/>
      <c r="J166" s="135"/>
      <c r="O166" s="133"/>
      <c r="P166" s="133"/>
    </row>
    <row r="167" spans="1:16">
      <c r="A167" s="134"/>
      <c r="B167" s="130"/>
      <c r="H167" s="135"/>
      <c r="I167" s="135"/>
      <c r="J167" s="135"/>
      <c r="O167" s="133"/>
      <c r="P167" s="133"/>
    </row>
    <row r="168" spans="1:16">
      <c r="A168" s="134"/>
      <c r="B168" s="130"/>
      <c r="H168" s="135"/>
      <c r="I168" s="135"/>
      <c r="J168" s="135"/>
      <c r="O168" s="133"/>
      <c r="P168" s="133"/>
    </row>
    <row r="169" spans="1:16">
      <c r="A169" s="134"/>
      <c r="B169" s="130"/>
      <c r="H169" s="135"/>
      <c r="I169" s="135"/>
      <c r="J169" s="135"/>
      <c r="O169" s="133"/>
      <c r="P169" s="133"/>
    </row>
    <row r="170" spans="1:16">
      <c r="A170" s="134"/>
      <c r="B170" s="130"/>
      <c r="H170" s="135"/>
      <c r="I170" s="135"/>
      <c r="J170" s="135"/>
      <c r="O170" s="133"/>
      <c r="P170" s="133"/>
    </row>
    <row r="171" spans="1:16">
      <c r="A171" s="134"/>
      <c r="B171" s="130"/>
      <c r="H171" s="135"/>
      <c r="I171" s="135"/>
      <c r="J171" s="135"/>
      <c r="O171" s="133"/>
      <c r="P171" s="133"/>
    </row>
    <row r="172" spans="1:16">
      <c r="A172" s="134"/>
      <c r="B172" s="130"/>
      <c r="H172" s="135"/>
      <c r="I172" s="135"/>
      <c r="J172" s="135"/>
      <c r="O172" s="133"/>
      <c r="P172" s="133"/>
    </row>
    <row r="173" spans="1:16">
      <c r="A173" s="134"/>
      <c r="B173" s="130"/>
      <c r="H173" s="135"/>
      <c r="J173" s="135"/>
      <c r="O173" s="133"/>
      <c r="P173" s="133"/>
    </row>
    <row r="174" spans="1:16">
      <c r="A174" s="134"/>
      <c r="B174" s="130"/>
      <c r="H174" s="135"/>
      <c r="J174" s="135"/>
      <c r="O174" s="133"/>
      <c r="P174" s="133"/>
    </row>
    <row r="175" spans="1:16">
      <c r="A175" s="134"/>
      <c r="B175" s="130"/>
      <c r="H175" s="135"/>
      <c r="J175" s="135"/>
      <c r="O175" s="133"/>
      <c r="P175" s="133"/>
    </row>
    <row r="176" spans="1:16">
      <c r="A176" s="134"/>
      <c r="B176" s="130"/>
      <c r="H176" s="135"/>
      <c r="J176" s="135"/>
      <c r="O176" s="133"/>
      <c r="P176" s="133"/>
    </row>
    <row r="177" spans="1:16">
      <c r="A177" s="134"/>
      <c r="B177" s="130"/>
      <c r="H177" s="135"/>
      <c r="J177" s="135"/>
      <c r="O177" s="133"/>
      <c r="P177" s="133"/>
    </row>
    <row r="178" spans="1:16">
      <c r="A178" s="134"/>
      <c r="B178" s="130"/>
      <c r="H178" s="135"/>
      <c r="J178" s="135"/>
      <c r="O178" s="133"/>
      <c r="P178" s="133"/>
    </row>
    <row r="179" spans="1:16">
      <c r="A179" s="134"/>
      <c r="B179" s="130"/>
      <c r="J179" s="135"/>
      <c r="O179" s="133"/>
      <c r="P179" s="133"/>
    </row>
    <row r="180" spans="1:16">
      <c r="A180" s="134"/>
      <c r="B180" s="130"/>
      <c r="J180" s="135"/>
      <c r="O180" s="133"/>
      <c r="P180" s="133"/>
    </row>
    <row r="181" spans="1:16">
      <c r="A181" s="134"/>
      <c r="B181" s="130"/>
      <c r="J181" s="135"/>
      <c r="O181" s="133"/>
      <c r="P181" s="133"/>
    </row>
    <row r="182" spans="1:16">
      <c r="A182" s="134"/>
      <c r="B182" s="130"/>
      <c r="J182" s="135"/>
      <c r="O182" s="133"/>
      <c r="P182" s="133"/>
    </row>
    <row r="183" spans="1:16">
      <c r="A183" s="134"/>
      <c r="B183" s="130"/>
      <c r="J183" s="135"/>
      <c r="O183" s="133"/>
      <c r="P183" s="133"/>
    </row>
    <row r="184" spans="1:16">
      <c r="A184" s="134"/>
      <c r="B184" s="130"/>
      <c r="J184" s="135"/>
      <c r="O184" s="133"/>
      <c r="P184" s="133"/>
    </row>
    <row r="185" spans="1:16">
      <c r="A185" s="134"/>
      <c r="B185" s="130"/>
      <c r="J185" s="135"/>
      <c r="O185" s="133"/>
      <c r="P185" s="133"/>
    </row>
    <row r="186" spans="1:16">
      <c r="A186" s="134"/>
      <c r="B186" s="130"/>
      <c r="J186" s="135"/>
      <c r="O186" s="133"/>
      <c r="P186" s="133"/>
    </row>
    <row r="187" spans="1:16">
      <c r="A187" s="134"/>
      <c r="B187" s="130"/>
      <c r="J187" s="135"/>
      <c r="O187" s="133"/>
      <c r="P187" s="133"/>
    </row>
    <row r="188" spans="1:16">
      <c r="A188" s="134"/>
      <c r="B188" s="130"/>
      <c r="J188" s="135"/>
      <c r="O188" s="133"/>
      <c r="P188" s="133"/>
    </row>
    <row r="189" spans="1:16">
      <c r="A189" s="134"/>
      <c r="B189" s="130"/>
      <c r="J189" s="135"/>
      <c r="O189" s="133"/>
      <c r="P189" s="133"/>
    </row>
    <row r="190" spans="1:16">
      <c r="A190" s="134"/>
      <c r="B190" s="130"/>
      <c r="J190" s="135"/>
      <c r="O190" s="133"/>
      <c r="P190" s="133"/>
    </row>
    <row r="191" spans="1:16">
      <c r="A191" s="134"/>
      <c r="B191" s="130"/>
      <c r="J191" s="135"/>
      <c r="O191" s="133"/>
      <c r="P191" s="133"/>
    </row>
    <row r="192" spans="1:16">
      <c r="A192" s="134"/>
      <c r="B192" s="130"/>
      <c r="J192" s="135"/>
      <c r="O192" s="133"/>
      <c r="P192" s="133"/>
    </row>
    <row r="193" spans="1:16">
      <c r="A193" s="134"/>
      <c r="B193" s="130"/>
      <c r="J193" s="135"/>
      <c r="O193" s="133"/>
      <c r="P193" s="133"/>
    </row>
    <row r="194" spans="1:16">
      <c r="A194" s="134"/>
      <c r="B194" s="130"/>
      <c r="J194" s="135"/>
      <c r="O194" s="133"/>
      <c r="P194" s="133"/>
    </row>
    <row r="195" spans="1:16">
      <c r="A195" s="134"/>
      <c r="B195" s="130"/>
      <c r="J195" s="135"/>
      <c r="O195" s="133"/>
      <c r="P195" s="133"/>
    </row>
    <row r="196" spans="1:16">
      <c r="A196" s="134"/>
      <c r="B196" s="130"/>
      <c r="J196" s="135"/>
      <c r="O196" s="133"/>
      <c r="P196" s="133"/>
    </row>
    <row r="197" spans="1:16">
      <c r="A197" s="134"/>
      <c r="B197" s="130"/>
      <c r="J197" s="135"/>
      <c r="O197" s="133"/>
      <c r="P197" s="133"/>
    </row>
    <row r="198" spans="1:16">
      <c r="A198" s="134"/>
      <c r="B198" s="130"/>
      <c r="J198" s="135"/>
      <c r="O198" s="133"/>
      <c r="P198" s="133"/>
    </row>
    <row r="199" spans="1:16">
      <c r="A199" s="134"/>
      <c r="B199" s="130"/>
      <c r="J199" s="135"/>
      <c r="O199" s="133"/>
      <c r="P199" s="133"/>
    </row>
    <row r="200" spans="1:16">
      <c r="A200" s="134"/>
      <c r="B200" s="130"/>
      <c r="J200" s="135"/>
      <c r="O200" s="133"/>
      <c r="P200" s="133"/>
    </row>
    <row r="201" spans="1:16">
      <c r="A201" s="134"/>
      <c r="B201" s="130"/>
      <c r="J201" s="135"/>
      <c r="O201" s="133"/>
      <c r="P201" s="133"/>
    </row>
    <row r="202" spans="1:16">
      <c r="A202" s="134"/>
      <c r="B202" s="130"/>
      <c r="J202" s="135"/>
      <c r="O202" s="133"/>
      <c r="P202" s="133"/>
    </row>
    <row r="203" spans="1:16">
      <c r="A203" s="134"/>
      <c r="B203" s="130"/>
      <c r="J203" s="135"/>
      <c r="O203" s="133"/>
      <c r="P203" s="133"/>
    </row>
    <row r="204" spans="1:16">
      <c r="A204" s="134"/>
      <c r="B204" s="130"/>
      <c r="J204" s="135"/>
      <c r="O204" s="133"/>
      <c r="P204" s="133"/>
    </row>
    <row r="205" spans="1:16">
      <c r="A205" s="134"/>
      <c r="B205" s="130"/>
      <c r="J205" s="135"/>
      <c r="O205" s="133"/>
      <c r="P205" s="133"/>
    </row>
    <row r="206" spans="1:16">
      <c r="A206" s="134"/>
      <c r="B206" s="130"/>
      <c r="J206" s="135"/>
      <c r="O206" s="133"/>
      <c r="P206" s="133"/>
    </row>
    <row r="207" spans="1:16">
      <c r="A207" s="134"/>
      <c r="B207" s="130"/>
      <c r="J207" s="135"/>
      <c r="O207" s="133"/>
      <c r="P207" s="133"/>
    </row>
    <row r="208" spans="1:16">
      <c r="A208" s="134"/>
      <c r="B208" s="130"/>
      <c r="J208" s="135"/>
      <c r="O208" s="133"/>
      <c r="P208" s="133"/>
    </row>
    <row r="209" spans="1:16">
      <c r="A209" s="134"/>
      <c r="B209" s="130"/>
      <c r="J209" s="135"/>
      <c r="O209" s="133"/>
      <c r="P209" s="133"/>
    </row>
    <row r="210" spans="1:16">
      <c r="A210" s="134"/>
      <c r="B210" s="130"/>
      <c r="J210" s="135"/>
      <c r="O210" s="133"/>
      <c r="P210" s="133"/>
    </row>
    <row r="211" spans="1:16">
      <c r="A211" s="134"/>
      <c r="B211" s="130"/>
      <c r="J211" s="135"/>
      <c r="O211" s="133"/>
      <c r="P211" s="133"/>
    </row>
    <row r="212" spans="1:16">
      <c r="A212" s="134"/>
      <c r="B212" s="130"/>
      <c r="J212" s="135"/>
      <c r="O212" s="133"/>
      <c r="P212" s="133"/>
    </row>
    <row r="213" spans="1:16">
      <c r="A213" s="134"/>
      <c r="B213" s="130"/>
      <c r="J213" s="135"/>
      <c r="O213" s="133"/>
      <c r="P213" s="133"/>
    </row>
    <row r="214" spans="1:16">
      <c r="A214" s="134"/>
      <c r="B214" s="130"/>
      <c r="J214" s="135"/>
      <c r="O214" s="133"/>
      <c r="P214" s="133"/>
    </row>
    <row r="215" spans="1:16">
      <c r="A215" s="134"/>
      <c r="B215" s="130"/>
      <c r="J215" s="135"/>
      <c r="O215" s="133"/>
      <c r="P215" s="133"/>
    </row>
    <row r="216" spans="1:16">
      <c r="A216" s="134"/>
      <c r="B216" s="130"/>
      <c r="J216" s="135"/>
      <c r="O216" s="133"/>
      <c r="P216" s="133"/>
    </row>
    <row r="217" spans="1:16">
      <c r="A217" s="134"/>
      <c r="B217" s="130"/>
      <c r="J217" s="135"/>
      <c r="O217" s="133"/>
      <c r="P217" s="133"/>
    </row>
    <row r="218" spans="1:16">
      <c r="A218" s="134"/>
      <c r="B218" s="130"/>
      <c r="J218" s="135"/>
      <c r="O218" s="133"/>
      <c r="P218" s="133"/>
    </row>
    <row r="219" spans="1:16">
      <c r="A219" s="134"/>
      <c r="B219" s="130"/>
      <c r="J219" s="135"/>
      <c r="O219" s="133"/>
      <c r="P219" s="133"/>
    </row>
    <row r="220" spans="1:16">
      <c r="A220" s="134"/>
      <c r="B220" s="130"/>
      <c r="J220" s="135"/>
      <c r="O220" s="133"/>
      <c r="P220" s="133"/>
    </row>
    <row r="221" spans="1:16">
      <c r="A221" s="134"/>
      <c r="B221" s="130"/>
      <c r="J221" s="135"/>
      <c r="O221" s="133"/>
      <c r="P221" s="133"/>
    </row>
    <row r="222" spans="1:16">
      <c r="A222" s="134"/>
      <c r="B222" s="130"/>
      <c r="J222" s="135"/>
      <c r="O222" s="133"/>
      <c r="P222" s="133"/>
    </row>
    <row r="223" spans="1:16">
      <c r="A223" s="134"/>
      <c r="B223" s="130"/>
      <c r="J223" s="135"/>
      <c r="O223" s="133"/>
      <c r="P223" s="133"/>
    </row>
    <row r="224" spans="1:16">
      <c r="A224" s="134"/>
      <c r="B224" s="130"/>
      <c r="J224" s="135"/>
      <c r="O224" s="133"/>
      <c r="P224" s="133"/>
    </row>
    <row r="225" spans="1:16">
      <c r="A225" s="134"/>
      <c r="B225" s="130"/>
      <c r="J225" s="135"/>
      <c r="O225" s="133"/>
      <c r="P225" s="133"/>
    </row>
    <row r="226" spans="1:16">
      <c r="A226" s="134"/>
      <c r="B226" s="130"/>
      <c r="J226" s="135"/>
      <c r="O226" s="133"/>
      <c r="P226" s="133"/>
    </row>
    <row r="227" spans="1:16">
      <c r="A227" s="134"/>
      <c r="B227" s="130"/>
      <c r="J227" s="135"/>
      <c r="O227" s="133"/>
      <c r="P227" s="133"/>
    </row>
    <row r="228" spans="1:16">
      <c r="A228" s="134"/>
      <c r="B228" s="130"/>
      <c r="J228" s="135"/>
      <c r="O228" s="133"/>
      <c r="P228" s="133"/>
    </row>
    <row r="229" spans="1:16">
      <c r="A229" s="134"/>
      <c r="B229" s="130"/>
      <c r="J229" s="135"/>
      <c r="O229" s="133"/>
      <c r="P229" s="133"/>
    </row>
    <row r="230" spans="1:16">
      <c r="A230" s="134"/>
      <c r="B230" s="130"/>
      <c r="J230" s="135"/>
      <c r="O230" s="133"/>
      <c r="P230" s="133"/>
    </row>
    <row r="231" spans="1:16">
      <c r="A231" s="134"/>
      <c r="B231" s="130"/>
      <c r="J231" s="135"/>
      <c r="O231" s="133"/>
      <c r="P231" s="133"/>
    </row>
    <row r="232" spans="1:16">
      <c r="A232" s="134"/>
      <c r="B232" s="130"/>
      <c r="J232" s="135"/>
      <c r="O232" s="133"/>
      <c r="P232" s="133"/>
    </row>
    <row r="233" spans="1:16">
      <c r="A233" s="134"/>
      <c r="B233" s="130"/>
      <c r="J233" s="135"/>
      <c r="O233" s="133"/>
      <c r="P233" s="133"/>
    </row>
    <row r="234" spans="1:16">
      <c r="A234" s="134"/>
      <c r="B234" s="130"/>
      <c r="J234" s="135"/>
      <c r="O234" s="133"/>
      <c r="P234" s="133"/>
    </row>
    <row r="235" spans="1:16">
      <c r="A235" s="134"/>
      <c r="B235" s="130"/>
      <c r="J235" s="135"/>
      <c r="O235" s="133"/>
      <c r="P235" s="133"/>
    </row>
    <row r="236" spans="1:16">
      <c r="A236" s="134"/>
      <c r="B236" s="130"/>
      <c r="J236" s="135"/>
      <c r="O236" s="133"/>
      <c r="P236" s="133"/>
    </row>
    <row r="237" spans="1:16">
      <c r="A237" s="134"/>
      <c r="B237" s="130"/>
      <c r="J237" s="135"/>
      <c r="O237" s="133"/>
      <c r="P237" s="133"/>
    </row>
    <row r="238" spans="1:16">
      <c r="A238" s="134"/>
      <c r="B238" s="130"/>
      <c r="J238" s="135"/>
      <c r="O238" s="133"/>
      <c r="P238" s="133"/>
    </row>
    <row r="239" spans="1:16">
      <c r="A239" s="134"/>
      <c r="B239" s="130"/>
      <c r="J239" s="135"/>
      <c r="O239" s="133"/>
      <c r="P239" s="133"/>
    </row>
    <row r="240" spans="1:16">
      <c r="A240" s="134"/>
      <c r="B240" s="130"/>
      <c r="J240" s="135"/>
      <c r="O240" s="133"/>
      <c r="P240" s="133"/>
    </row>
    <row r="241" spans="1:16">
      <c r="A241" s="134"/>
      <c r="B241" s="130"/>
      <c r="J241" s="135"/>
      <c r="O241" s="133"/>
      <c r="P241" s="133"/>
    </row>
    <row r="242" spans="1:16">
      <c r="A242" s="134"/>
      <c r="B242" s="130"/>
      <c r="J242" s="135"/>
      <c r="O242" s="133"/>
      <c r="P242" s="133"/>
    </row>
    <row r="243" spans="1:16">
      <c r="A243" s="134"/>
      <c r="B243" s="130"/>
      <c r="J243" s="135"/>
      <c r="O243" s="133"/>
    </row>
    <row r="244" spans="1:16">
      <c r="A244" s="134"/>
      <c r="B244" s="130"/>
      <c r="J244" s="135"/>
      <c r="O244" s="133"/>
    </row>
    <row r="245" spans="1:16">
      <c r="A245" s="134"/>
      <c r="B245" s="130"/>
      <c r="J245" s="135"/>
      <c r="O245" s="133"/>
    </row>
    <row r="246" spans="1:16">
      <c r="A246" s="134"/>
      <c r="B246" s="130"/>
      <c r="J246" s="135"/>
      <c r="O246" s="133"/>
    </row>
    <row r="247" spans="1:16">
      <c r="A247" s="134"/>
      <c r="B247" s="130"/>
      <c r="J247" s="135"/>
      <c r="O247" s="133"/>
    </row>
    <row r="248" spans="1:16">
      <c r="A248" s="134"/>
      <c r="B248" s="130"/>
      <c r="J248" s="135"/>
      <c r="O248" s="133"/>
    </row>
    <row r="249" spans="1:16">
      <c r="A249" s="134"/>
      <c r="B249" s="130"/>
      <c r="J249" s="135"/>
      <c r="O249" s="133"/>
    </row>
    <row r="250" spans="1:16">
      <c r="A250" s="134"/>
      <c r="B250" s="130"/>
      <c r="J250" s="135"/>
      <c r="O250" s="133"/>
    </row>
    <row r="251" spans="1:16">
      <c r="A251" s="134"/>
      <c r="B251" s="130"/>
      <c r="J251" s="135"/>
    </row>
    <row r="252" spans="1:16">
      <c r="A252" s="134"/>
      <c r="B252" s="130"/>
      <c r="J252" s="135"/>
    </row>
    <row r="253" spans="1:16">
      <c r="A253" s="134"/>
      <c r="B253" s="130"/>
      <c r="J253" s="135"/>
    </row>
    <row r="254" spans="1:16">
      <c r="A254" s="134"/>
      <c r="B254" s="130"/>
      <c r="J254" s="135"/>
    </row>
    <row r="255" spans="1:16">
      <c r="A255" s="134"/>
      <c r="B255" s="130"/>
      <c r="J255" s="135"/>
    </row>
    <row r="256" spans="1:16">
      <c r="A256" s="134"/>
      <c r="B256" s="130"/>
      <c r="J256" s="135"/>
    </row>
    <row r="257" spans="1:13">
      <c r="A257" s="134"/>
      <c r="B257" s="130"/>
      <c r="J257" s="135"/>
    </row>
    <row r="258" spans="1:13">
      <c r="A258" s="134"/>
      <c r="B258" s="130"/>
      <c r="J258" s="135"/>
      <c r="K258" s="134"/>
      <c r="L258" s="134"/>
      <c r="M258" s="134"/>
    </row>
    <row r="259" spans="1:13">
      <c r="A259" s="134"/>
      <c r="B259" s="130"/>
      <c r="J259" s="135"/>
      <c r="K259" s="134"/>
      <c r="L259" s="134"/>
      <c r="M259" s="134"/>
    </row>
    <row r="260" spans="1:13">
      <c r="A260" s="134"/>
      <c r="B260" s="130"/>
      <c r="J260" s="135"/>
      <c r="K260" s="134"/>
      <c r="L260" s="134"/>
      <c r="M260" s="134"/>
    </row>
    <row r="261" spans="1:13">
      <c r="A261" s="134"/>
      <c r="B261" s="130"/>
      <c r="J261" s="135"/>
      <c r="K261" s="134"/>
      <c r="L261" s="134"/>
      <c r="M261" s="134"/>
    </row>
    <row r="262" spans="1:13">
      <c r="A262" s="134"/>
      <c r="B262" s="130"/>
      <c r="J262" s="135"/>
      <c r="K262" s="134"/>
      <c r="L262" s="134"/>
      <c r="M262" s="134"/>
    </row>
    <row r="263" spans="1:13">
      <c r="A263" s="134"/>
      <c r="B263" s="130"/>
      <c r="J263" s="135"/>
      <c r="K263" s="134"/>
      <c r="L263" s="134"/>
      <c r="M263" s="134"/>
    </row>
    <row r="264" spans="1:13">
      <c r="A264" s="134"/>
      <c r="B264" s="130"/>
      <c r="J264" s="135"/>
      <c r="K264" s="134"/>
      <c r="L264" s="134"/>
      <c r="M264" s="134"/>
    </row>
    <row r="265" spans="1:13">
      <c r="A265" s="134"/>
      <c r="B265" s="130"/>
      <c r="J265" s="135"/>
      <c r="K265" s="134"/>
      <c r="L265" s="134"/>
      <c r="M265" s="134"/>
    </row>
    <row r="266" spans="1:13">
      <c r="A266" s="134"/>
      <c r="B266" s="130"/>
      <c r="J266" s="135"/>
      <c r="K266" s="134"/>
      <c r="L266" s="134"/>
      <c r="M266" s="134"/>
    </row>
    <row r="267" spans="1:13">
      <c r="A267" s="134"/>
      <c r="B267" s="130"/>
      <c r="J267" s="135"/>
      <c r="K267" s="134"/>
      <c r="L267" s="134"/>
      <c r="M267" s="134"/>
    </row>
    <row r="268" spans="1:13">
      <c r="A268" s="134"/>
      <c r="B268" s="130"/>
      <c r="J268" s="135"/>
      <c r="K268" s="134"/>
      <c r="L268" s="134"/>
      <c r="M268" s="134"/>
    </row>
    <row r="269" spans="1:13">
      <c r="A269" s="134"/>
      <c r="B269" s="130"/>
      <c r="J269" s="135"/>
      <c r="K269" s="134"/>
      <c r="L269" s="134"/>
      <c r="M269" s="134"/>
    </row>
    <row r="270" spans="1:13">
      <c r="A270" s="134"/>
      <c r="B270" s="130"/>
      <c r="J270" s="135"/>
      <c r="K270" s="134"/>
      <c r="L270" s="134"/>
      <c r="M270" s="134"/>
    </row>
    <row r="271" spans="1:13">
      <c r="A271" s="134"/>
      <c r="B271" s="130"/>
      <c r="J271" s="135"/>
      <c r="K271" s="134"/>
      <c r="L271" s="134"/>
      <c r="M271" s="134"/>
    </row>
    <row r="272" spans="1:13">
      <c r="A272" s="134"/>
      <c r="B272" s="130"/>
      <c r="J272" s="135"/>
      <c r="K272" s="134"/>
      <c r="L272" s="134"/>
      <c r="M272" s="134"/>
    </row>
    <row r="273" spans="1:13">
      <c r="A273" s="134"/>
      <c r="B273" s="130"/>
      <c r="J273" s="135"/>
      <c r="K273" s="134"/>
      <c r="L273" s="134"/>
      <c r="M273" s="134"/>
    </row>
    <row r="274" spans="1:13">
      <c r="A274" s="134"/>
      <c r="B274" s="130"/>
      <c r="J274" s="135"/>
      <c r="K274" s="134"/>
      <c r="L274" s="134"/>
      <c r="M274" s="134"/>
    </row>
    <row r="275" spans="1:13">
      <c r="A275" s="134"/>
      <c r="B275" s="130"/>
      <c r="J275" s="135"/>
      <c r="K275" s="134"/>
      <c r="L275" s="134"/>
      <c r="M275" s="134"/>
    </row>
    <row r="276" spans="1:13">
      <c r="A276" s="134"/>
      <c r="B276" s="130"/>
      <c r="J276" s="135"/>
      <c r="K276" s="134"/>
      <c r="L276" s="134"/>
      <c r="M276" s="134"/>
    </row>
    <row r="277" spans="1:13">
      <c r="A277" s="134"/>
      <c r="B277" s="130"/>
      <c r="J277" s="135"/>
      <c r="K277" s="134"/>
      <c r="L277" s="134"/>
      <c r="M277" s="134"/>
    </row>
    <row r="278" spans="1:13">
      <c r="A278" s="134"/>
      <c r="B278" s="130"/>
      <c r="J278" s="135"/>
      <c r="K278" s="134"/>
      <c r="L278" s="134"/>
      <c r="M278" s="134"/>
    </row>
    <row r="279" spans="1:13">
      <c r="A279" s="134"/>
      <c r="B279" s="130"/>
      <c r="J279" s="135"/>
      <c r="K279" s="134"/>
      <c r="L279" s="134"/>
      <c r="M279" s="134"/>
    </row>
    <row r="280" spans="1:13">
      <c r="A280" s="134"/>
      <c r="B280" s="130"/>
      <c r="J280" s="135"/>
      <c r="K280" s="134"/>
      <c r="L280" s="134"/>
      <c r="M280" s="134"/>
    </row>
    <row r="281" spans="1:13">
      <c r="A281" s="134"/>
      <c r="B281" s="130"/>
      <c r="J281" s="135"/>
      <c r="K281" s="134"/>
      <c r="L281" s="134"/>
      <c r="M281" s="134"/>
    </row>
    <row r="282" spans="1:13">
      <c r="A282" s="134"/>
      <c r="B282" s="130"/>
      <c r="J282" s="135"/>
      <c r="K282" s="134"/>
      <c r="L282" s="134"/>
      <c r="M282" s="134"/>
    </row>
    <row r="283" spans="1:13">
      <c r="A283" s="134"/>
      <c r="B283" s="130"/>
      <c r="J283" s="135"/>
      <c r="K283" s="134"/>
      <c r="L283" s="134"/>
      <c r="M283" s="134"/>
    </row>
    <row r="284" spans="1:13">
      <c r="A284" s="134"/>
      <c r="B284" s="130"/>
      <c r="J284" s="135"/>
      <c r="K284" s="134"/>
      <c r="L284" s="134"/>
      <c r="M284" s="134"/>
    </row>
    <row r="285" spans="1:13">
      <c r="A285" s="134"/>
      <c r="B285" s="130"/>
      <c r="J285" s="135"/>
      <c r="K285" s="134"/>
      <c r="L285" s="134"/>
      <c r="M285" s="134"/>
    </row>
    <row r="286" spans="1:13">
      <c r="A286" s="134"/>
      <c r="B286" s="130"/>
      <c r="J286" s="135"/>
      <c r="K286" s="134"/>
      <c r="L286" s="134"/>
      <c r="M286" s="134"/>
    </row>
    <row r="287" spans="1:13">
      <c r="A287" s="134"/>
      <c r="B287" s="130"/>
      <c r="J287" s="135"/>
      <c r="K287" s="134"/>
      <c r="L287" s="134"/>
      <c r="M287" s="134"/>
    </row>
    <row r="288" spans="1:13">
      <c r="A288" s="134"/>
      <c r="B288" s="130"/>
      <c r="J288" s="135"/>
      <c r="K288" s="134"/>
      <c r="L288" s="134"/>
      <c r="M288" s="134"/>
    </row>
    <row r="289" spans="1:13">
      <c r="A289" s="134"/>
      <c r="B289" s="130"/>
      <c r="J289" s="135"/>
      <c r="K289" s="134"/>
      <c r="L289" s="134"/>
      <c r="M289" s="134"/>
    </row>
    <row r="290" spans="1:13">
      <c r="A290" s="134"/>
      <c r="B290" s="130"/>
      <c r="J290" s="135"/>
      <c r="K290" s="134"/>
      <c r="L290" s="134"/>
      <c r="M290" s="134"/>
    </row>
    <row r="291" spans="1:13">
      <c r="A291" s="134"/>
      <c r="B291" s="130"/>
      <c r="J291" s="135"/>
      <c r="K291" s="134"/>
      <c r="L291" s="134"/>
      <c r="M291" s="134"/>
    </row>
    <row r="292" spans="1:13">
      <c r="A292" s="134"/>
      <c r="B292" s="130"/>
      <c r="J292" s="135"/>
      <c r="K292" s="134"/>
      <c r="L292" s="134"/>
      <c r="M292" s="134"/>
    </row>
    <row r="293" spans="1:13">
      <c r="A293" s="134"/>
      <c r="B293" s="130"/>
      <c r="J293" s="135"/>
      <c r="K293" s="134"/>
      <c r="L293" s="134"/>
      <c r="M293" s="134"/>
    </row>
    <row r="294" spans="1:13">
      <c r="A294" s="134"/>
      <c r="B294" s="130"/>
      <c r="J294" s="135"/>
      <c r="K294" s="134"/>
      <c r="L294" s="134"/>
      <c r="M294" s="134"/>
    </row>
    <row r="295" spans="1:13">
      <c r="A295" s="134"/>
      <c r="B295" s="130"/>
      <c r="J295" s="135"/>
      <c r="K295" s="134"/>
      <c r="L295" s="134"/>
      <c r="M295" s="134"/>
    </row>
    <row r="296" spans="1:13">
      <c r="A296" s="134"/>
      <c r="B296" s="130"/>
      <c r="J296" s="135"/>
      <c r="K296" s="134"/>
      <c r="L296" s="134"/>
      <c r="M296" s="134"/>
    </row>
    <row r="297" spans="1:13">
      <c r="A297" s="134"/>
      <c r="B297" s="130"/>
      <c r="J297" s="135"/>
      <c r="K297" s="134"/>
      <c r="L297" s="134"/>
      <c r="M297" s="134"/>
    </row>
    <row r="298" spans="1:13">
      <c r="A298" s="134"/>
      <c r="B298" s="130"/>
      <c r="J298" s="135"/>
      <c r="K298" s="134"/>
      <c r="L298" s="134"/>
      <c r="M298" s="134"/>
    </row>
    <row r="299" spans="1:13">
      <c r="A299" s="134"/>
      <c r="B299" s="130"/>
      <c r="J299" s="135"/>
      <c r="K299" s="134"/>
      <c r="L299" s="134"/>
      <c r="M299" s="134"/>
    </row>
    <row r="300" spans="1:13">
      <c r="A300" s="134"/>
      <c r="B300" s="130"/>
      <c r="J300" s="135"/>
      <c r="K300" s="134"/>
      <c r="L300" s="134"/>
      <c r="M300" s="134"/>
    </row>
    <row r="301" spans="1:13">
      <c r="A301" s="134"/>
      <c r="B301" s="130"/>
      <c r="J301" s="135"/>
      <c r="K301" s="134"/>
      <c r="L301" s="134"/>
      <c r="M301" s="134"/>
    </row>
    <row r="302" spans="1:13">
      <c r="A302" s="134"/>
      <c r="B302" s="130"/>
      <c r="J302" s="135"/>
      <c r="K302" s="134"/>
      <c r="L302" s="134"/>
      <c r="M302" s="134"/>
    </row>
    <row r="303" spans="1:13">
      <c r="A303" s="134"/>
      <c r="B303" s="130"/>
      <c r="J303" s="135"/>
      <c r="K303" s="134"/>
      <c r="L303" s="134"/>
      <c r="M303" s="134"/>
    </row>
    <row r="304" spans="1:13">
      <c r="A304" s="134"/>
      <c r="B304" s="130"/>
      <c r="J304" s="135"/>
      <c r="K304" s="134"/>
      <c r="L304" s="134"/>
      <c r="M304" s="134"/>
    </row>
    <row r="305" spans="1:13">
      <c r="A305" s="134"/>
      <c r="B305" s="130"/>
      <c r="J305" s="135"/>
      <c r="K305" s="134"/>
      <c r="L305" s="134"/>
      <c r="M305" s="134"/>
    </row>
    <row r="306" spans="1:13">
      <c r="A306" s="134"/>
      <c r="B306" s="130"/>
      <c r="J306" s="135"/>
      <c r="K306" s="134"/>
      <c r="L306" s="134"/>
      <c r="M306" s="134"/>
    </row>
    <row r="307" spans="1:13">
      <c r="A307" s="134"/>
      <c r="J307" s="135"/>
      <c r="K307" s="134"/>
      <c r="L307" s="134"/>
      <c r="M307" s="134"/>
    </row>
    <row r="308" spans="1:13">
      <c r="A308" s="134"/>
      <c r="J308" s="135"/>
      <c r="K308" s="134"/>
      <c r="L308" s="134"/>
      <c r="M308" s="134"/>
    </row>
    <row r="309" spans="1:13">
      <c r="A309" s="134"/>
      <c r="J309" s="135"/>
      <c r="K309" s="134"/>
      <c r="L309" s="134"/>
      <c r="M309" s="134"/>
    </row>
    <row r="310" spans="1:13">
      <c r="A310" s="134"/>
      <c r="J310" s="135"/>
      <c r="K310" s="134"/>
      <c r="L310" s="134"/>
      <c r="M310" s="134"/>
    </row>
    <row r="311" spans="1:13">
      <c r="A311" s="134"/>
      <c r="J311" s="135"/>
      <c r="K311" s="134"/>
      <c r="L311" s="134"/>
      <c r="M311" s="134"/>
    </row>
    <row r="312" spans="1:13">
      <c r="A312" s="134"/>
      <c r="J312" s="135"/>
      <c r="K312" s="134"/>
      <c r="L312" s="134"/>
      <c r="M312" s="134"/>
    </row>
    <row r="313" spans="1:13">
      <c r="A313" s="134"/>
      <c r="J313" s="135"/>
      <c r="K313" s="134"/>
      <c r="L313" s="134"/>
      <c r="M313" s="134"/>
    </row>
    <row r="314" spans="1:13">
      <c r="A314" s="134"/>
      <c r="J314" s="135"/>
      <c r="K314" s="134"/>
      <c r="L314" s="134"/>
      <c r="M314" s="134"/>
    </row>
    <row r="315" spans="1:13">
      <c r="A315" s="134"/>
      <c r="J315" s="135"/>
      <c r="K315" s="134"/>
      <c r="L315" s="134"/>
      <c r="M315" s="134"/>
    </row>
    <row r="316" spans="1:13">
      <c r="A316" s="134"/>
      <c r="J316" s="135"/>
      <c r="K316" s="134"/>
      <c r="L316" s="134"/>
      <c r="M316" s="134"/>
    </row>
    <row r="317" spans="1:13">
      <c r="A317" s="134"/>
      <c r="J317" s="135"/>
      <c r="K317" s="134"/>
      <c r="L317" s="134"/>
      <c r="M317" s="134"/>
    </row>
    <row r="318" spans="1:13">
      <c r="A318" s="134"/>
      <c r="J318" s="135"/>
      <c r="K318" s="134"/>
      <c r="L318" s="134"/>
      <c r="M318" s="134"/>
    </row>
    <row r="319" spans="1:13">
      <c r="A319" s="134"/>
      <c r="J319" s="135"/>
      <c r="K319" s="134"/>
      <c r="L319" s="134"/>
      <c r="M319" s="134"/>
    </row>
    <row r="320" spans="1:13">
      <c r="A320" s="134"/>
      <c r="J320" s="135"/>
      <c r="K320" s="134"/>
      <c r="L320" s="134"/>
      <c r="M320" s="134"/>
    </row>
    <row r="321" spans="1:13">
      <c r="A321" s="134"/>
      <c r="J321" s="135"/>
      <c r="K321" s="134"/>
      <c r="L321" s="134"/>
      <c r="M321" s="134"/>
    </row>
    <row r="322" spans="1:13" s="134" customFormat="1">
      <c r="J322" s="135"/>
    </row>
    <row r="323" spans="1:13" s="134" customFormat="1">
      <c r="J323" s="135"/>
    </row>
    <row r="324" spans="1:13" s="134" customFormat="1">
      <c r="J324" s="135"/>
    </row>
    <row r="325" spans="1:13" s="134" customFormat="1">
      <c r="J325" s="135"/>
    </row>
    <row r="326" spans="1:13" s="134" customFormat="1">
      <c r="J326" s="135"/>
    </row>
    <row r="327" spans="1:13" s="134" customFormat="1">
      <c r="J327" s="135"/>
    </row>
    <row r="328" spans="1:13" s="134" customFormat="1">
      <c r="J328" s="135"/>
    </row>
    <row r="329" spans="1:13" s="134" customFormat="1">
      <c r="J329" s="135"/>
    </row>
    <row r="330" spans="1:13" s="134" customFormat="1">
      <c r="J330" s="135"/>
    </row>
    <row r="331" spans="1:13" s="134" customFormat="1">
      <c r="J331" s="135"/>
    </row>
    <row r="332" spans="1:13" s="134" customFormat="1">
      <c r="J332" s="135"/>
    </row>
  </sheetData>
  <mergeCells count="5">
    <mergeCell ref="A3:A6"/>
    <mergeCell ref="Q3:Q6"/>
    <mergeCell ref="E3:G3"/>
    <mergeCell ref="H3:J3"/>
    <mergeCell ref="H4:J4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1" orientation="portrait" r:id="rId1"/>
  <headerFooter alignWithMargins="0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18"/>
  <sheetViews>
    <sheetView view="pageBreakPreview" zoomScale="85" zoomScaleNormal="96" zoomScaleSheetLayoutView="85" workbookViewId="0">
      <pane ySplit="5" topLeftCell="A6" activePane="bottomLeft" state="frozen"/>
      <selection activeCell="N16" sqref="N16"/>
      <selection pane="bottomLeft" activeCell="W29" sqref="W29"/>
    </sheetView>
  </sheetViews>
  <sheetFormatPr defaultColWidth="6.875" defaultRowHeight="12"/>
  <cols>
    <col min="1" max="1" width="7.125" style="862" customWidth="1"/>
    <col min="2" max="2" width="6.25" style="902" customWidth="1"/>
    <col min="3" max="3" width="9.25" style="902" bestFit="1" customWidth="1"/>
    <col min="4" max="4" width="7.75" style="902" bestFit="1" customWidth="1"/>
    <col min="5" max="5" width="9.5" style="903" customWidth="1"/>
    <col min="6" max="6" width="8.125" style="903" bestFit="1" customWidth="1"/>
    <col min="7" max="7" width="8.875" style="902" bestFit="1" customWidth="1"/>
    <col min="8" max="8" width="10.5" style="902" bestFit="1" customWidth="1"/>
    <col min="9" max="9" width="8.625" style="902" bestFit="1" customWidth="1"/>
    <col min="10" max="10" width="9.5" style="902" bestFit="1" customWidth="1"/>
    <col min="11" max="11" width="10.625" style="902" bestFit="1" customWidth="1"/>
    <col min="12" max="12" width="8.75" style="902" bestFit="1" customWidth="1"/>
    <col min="13" max="13" width="9.5" style="902" bestFit="1" customWidth="1"/>
    <col min="14" max="14" width="7.125" style="904" customWidth="1"/>
    <col min="15" max="15" width="6.5" style="862" customWidth="1"/>
    <col min="16" max="16" width="10.5" style="902" bestFit="1" customWidth="1"/>
    <col min="17" max="17" width="12.875" style="902" customWidth="1"/>
    <col min="18" max="18" width="9.125" style="902" bestFit="1" customWidth="1"/>
    <col min="19" max="19" width="9.75" style="902" bestFit="1" customWidth="1"/>
    <col min="20" max="20" width="10.5" style="903" bestFit="1" customWidth="1"/>
    <col min="21" max="21" width="18" style="902" bestFit="1" customWidth="1"/>
    <col min="22" max="22" width="12.875" style="902" bestFit="1" customWidth="1"/>
    <col min="23" max="23" width="35.125" style="904" bestFit="1" customWidth="1"/>
    <col min="24" max="16384" width="6.875" style="871"/>
  </cols>
  <sheetData>
    <row r="1" spans="1:23" s="865" customFormat="1" ht="25.5" customHeight="1">
      <c r="A1" s="856" t="s">
        <v>451</v>
      </c>
      <c r="B1" s="863"/>
      <c r="C1" s="863"/>
      <c r="D1" s="863"/>
      <c r="E1" s="864"/>
      <c r="F1" s="864"/>
      <c r="G1" s="1346" t="s">
        <v>473</v>
      </c>
      <c r="H1" s="1346"/>
      <c r="I1" s="1346"/>
      <c r="J1" s="1346"/>
      <c r="K1" s="1346"/>
      <c r="L1" s="1346"/>
      <c r="M1" s="1346"/>
      <c r="N1" s="1346"/>
      <c r="O1" s="856" t="s">
        <v>452</v>
      </c>
      <c r="P1" s="863"/>
      <c r="Q1" s="863"/>
      <c r="R1" s="863"/>
      <c r="S1" s="863"/>
      <c r="T1" s="1347" t="s">
        <v>474</v>
      </c>
      <c r="U1" s="1347"/>
      <c r="V1" s="1347"/>
      <c r="W1" s="1347"/>
    </row>
    <row r="2" spans="1:23" ht="20.100000000000001" customHeight="1" thickBot="1">
      <c r="A2" s="857" t="s">
        <v>245</v>
      </c>
      <c r="B2" s="866"/>
      <c r="C2" s="866"/>
      <c r="D2" s="866"/>
      <c r="E2" s="866"/>
      <c r="F2" s="867"/>
      <c r="G2" s="866"/>
      <c r="H2" s="868"/>
      <c r="I2" s="869"/>
      <c r="J2" s="869"/>
      <c r="K2" s="869"/>
      <c r="L2" s="866"/>
      <c r="M2" s="866"/>
      <c r="N2" s="870" t="s">
        <v>128</v>
      </c>
      <c r="O2" s="857" t="s">
        <v>129</v>
      </c>
      <c r="P2" s="866"/>
      <c r="Q2" s="866"/>
      <c r="R2" s="866"/>
      <c r="S2" s="866"/>
      <c r="T2" s="868"/>
      <c r="U2" s="869"/>
      <c r="V2" s="866"/>
      <c r="W2" s="870" t="s">
        <v>41</v>
      </c>
    </row>
    <row r="3" spans="1:23" s="877" customFormat="1" ht="27" customHeight="1" thickTop="1">
      <c r="A3" s="858"/>
      <c r="B3" s="872" t="s">
        <v>130</v>
      </c>
      <c r="C3" s="873" t="s">
        <v>244</v>
      </c>
      <c r="D3" s="874" t="s">
        <v>432</v>
      </c>
      <c r="E3" s="1348" t="s">
        <v>435</v>
      </c>
      <c r="F3" s="1349"/>
      <c r="G3" s="1349" t="s">
        <v>436</v>
      </c>
      <c r="H3" s="1349"/>
      <c r="I3" s="1349"/>
      <c r="J3" s="1349"/>
      <c r="K3" s="1349"/>
      <c r="L3" s="1349"/>
      <c r="M3" s="1349"/>
      <c r="N3" s="873"/>
      <c r="O3" s="858"/>
      <c r="P3" s="1350" t="s">
        <v>437</v>
      </c>
      <c r="Q3" s="1351"/>
      <c r="R3" s="1351"/>
      <c r="S3" s="1351"/>
      <c r="T3" s="1127" t="s">
        <v>476</v>
      </c>
      <c r="U3" s="875"/>
      <c r="V3" s="875"/>
      <c r="W3" s="876"/>
    </row>
    <row r="4" spans="1:23" s="877" customFormat="1" ht="27" customHeight="1">
      <c r="A4" s="858" t="s">
        <v>127</v>
      </c>
      <c r="B4" s="878" t="s">
        <v>252</v>
      </c>
      <c r="C4" s="987"/>
      <c r="D4" s="1342" t="s">
        <v>433</v>
      </c>
      <c r="E4" s="879"/>
      <c r="F4" s="880" t="s">
        <v>131</v>
      </c>
      <c r="G4" s="879" t="s">
        <v>132</v>
      </c>
      <c r="H4" s="835" t="s">
        <v>430</v>
      </c>
      <c r="I4" s="881" t="s">
        <v>133</v>
      </c>
      <c r="J4" s="882" t="s">
        <v>134</v>
      </c>
      <c r="K4" s="879" t="s">
        <v>135</v>
      </c>
      <c r="L4" s="1160" t="s">
        <v>450</v>
      </c>
      <c r="M4" s="882" t="s">
        <v>42</v>
      </c>
      <c r="N4" s="876" t="s">
        <v>76</v>
      </c>
      <c r="O4" s="858" t="s">
        <v>127</v>
      </c>
      <c r="P4" s="1344"/>
      <c r="Q4" s="835" t="s">
        <v>43</v>
      </c>
      <c r="R4" s="883" t="s">
        <v>285</v>
      </c>
      <c r="S4" s="1126" t="s">
        <v>44</v>
      </c>
      <c r="T4" s="1342"/>
      <c r="U4" s="879" t="s">
        <v>45</v>
      </c>
      <c r="V4" s="884" t="s">
        <v>46</v>
      </c>
      <c r="W4" s="876" t="s">
        <v>76</v>
      </c>
    </row>
    <row r="5" spans="1:23" s="886" customFormat="1" ht="27" customHeight="1">
      <c r="A5" s="1001"/>
      <c r="B5" s="1002" t="s">
        <v>246</v>
      </c>
      <c r="C5" s="1002" t="s">
        <v>247</v>
      </c>
      <c r="D5" s="1343"/>
      <c r="E5" s="1002"/>
      <c r="F5" s="1002" t="s">
        <v>47</v>
      </c>
      <c r="G5" s="885" t="s">
        <v>248</v>
      </c>
      <c r="H5" s="1002" t="s">
        <v>431</v>
      </c>
      <c r="I5" s="1002" t="s">
        <v>249</v>
      </c>
      <c r="J5" s="885" t="s">
        <v>361</v>
      </c>
      <c r="K5" s="885" t="s">
        <v>250</v>
      </c>
      <c r="L5" s="1161" t="s">
        <v>434</v>
      </c>
      <c r="M5" s="1002" t="s">
        <v>251</v>
      </c>
      <c r="N5" s="1003"/>
      <c r="O5" s="1001"/>
      <c r="P5" s="1345"/>
      <c r="Q5" s="969" t="s">
        <v>253</v>
      </c>
      <c r="R5" s="1002" t="s">
        <v>254</v>
      </c>
      <c r="S5" s="1002" t="s">
        <v>255</v>
      </c>
      <c r="T5" s="1343"/>
      <c r="U5" s="1002" t="s">
        <v>475</v>
      </c>
      <c r="V5" s="1002" t="s">
        <v>256</v>
      </c>
      <c r="W5" s="1003"/>
    </row>
    <row r="6" spans="1:23" s="887" customFormat="1" ht="22.5" customHeight="1">
      <c r="A6" s="859">
        <v>2015</v>
      </c>
      <c r="B6" s="888">
        <v>7</v>
      </c>
      <c r="C6" s="889">
        <v>10440</v>
      </c>
      <c r="D6" s="889">
        <v>302</v>
      </c>
      <c r="E6" s="769">
        <v>152447</v>
      </c>
      <c r="F6" s="769">
        <v>41389</v>
      </c>
      <c r="G6" s="769">
        <v>34072</v>
      </c>
      <c r="H6" s="769">
        <v>63728</v>
      </c>
      <c r="I6" s="769">
        <v>11494</v>
      </c>
      <c r="J6" s="769">
        <v>31</v>
      </c>
      <c r="K6" s="769">
        <v>78</v>
      </c>
      <c r="L6" s="769">
        <v>0</v>
      </c>
      <c r="M6" s="890">
        <v>1655</v>
      </c>
      <c r="N6" s="891">
        <v>2015</v>
      </c>
      <c r="O6" s="859">
        <v>2015</v>
      </c>
      <c r="P6" s="892">
        <v>1178656</v>
      </c>
      <c r="Q6" s="769">
        <v>1155915</v>
      </c>
      <c r="R6" s="769">
        <v>22741</v>
      </c>
      <c r="S6" s="769">
        <v>0</v>
      </c>
      <c r="T6" s="769">
        <v>1635810</v>
      </c>
      <c r="U6" s="769">
        <v>1439108</v>
      </c>
      <c r="V6" s="769">
        <v>196702</v>
      </c>
      <c r="W6" s="891">
        <v>2015</v>
      </c>
    </row>
    <row r="7" spans="1:23" s="887" customFormat="1" ht="22.5" customHeight="1">
      <c r="A7" s="859">
        <v>2016</v>
      </c>
      <c r="B7" s="888">
        <v>7</v>
      </c>
      <c r="C7" s="889">
        <v>10122</v>
      </c>
      <c r="D7" s="889">
        <v>300</v>
      </c>
      <c r="E7" s="769">
        <v>153518</v>
      </c>
      <c r="F7" s="769">
        <v>42243</v>
      </c>
      <c r="G7" s="769">
        <v>37061</v>
      </c>
      <c r="H7" s="769">
        <v>62135</v>
      </c>
      <c r="I7" s="769">
        <v>9804</v>
      </c>
      <c r="J7" s="769">
        <v>31</v>
      </c>
      <c r="K7" s="769">
        <v>82</v>
      </c>
      <c r="L7" s="769">
        <v>0</v>
      </c>
      <c r="M7" s="890">
        <v>2161</v>
      </c>
      <c r="N7" s="891">
        <v>2016</v>
      </c>
      <c r="O7" s="859">
        <v>2016</v>
      </c>
      <c r="P7" s="892">
        <v>1178656</v>
      </c>
      <c r="Q7" s="769">
        <v>1155915</v>
      </c>
      <c r="R7" s="769">
        <v>22741</v>
      </c>
      <c r="S7" s="769">
        <v>0</v>
      </c>
      <c r="T7" s="769">
        <v>1690117</v>
      </c>
      <c r="U7" s="769">
        <v>1470591</v>
      </c>
      <c r="V7" s="769">
        <v>219527</v>
      </c>
      <c r="W7" s="891">
        <v>2016</v>
      </c>
    </row>
    <row r="8" spans="1:23" s="887" customFormat="1" ht="22.5" customHeight="1">
      <c r="A8" s="859">
        <v>2017</v>
      </c>
      <c r="B8" s="888">
        <v>7</v>
      </c>
      <c r="C8" s="889">
        <v>10003</v>
      </c>
      <c r="D8" s="889">
        <v>297</v>
      </c>
      <c r="E8" s="769">
        <v>154323</v>
      </c>
      <c r="F8" s="769">
        <v>40110</v>
      </c>
      <c r="G8" s="769">
        <v>41965</v>
      </c>
      <c r="H8" s="769">
        <v>60236</v>
      </c>
      <c r="I8" s="769">
        <v>10051</v>
      </c>
      <c r="J8" s="769">
        <v>31</v>
      </c>
      <c r="K8" s="769">
        <v>88</v>
      </c>
      <c r="L8" s="769">
        <v>0</v>
      </c>
      <c r="M8" s="890">
        <v>1842</v>
      </c>
      <c r="N8" s="891">
        <v>2017</v>
      </c>
      <c r="O8" s="859">
        <v>2017</v>
      </c>
      <c r="P8" s="892">
        <v>1433536</v>
      </c>
      <c r="Q8" s="769">
        <v>1413329</v>
      </c>
      <c r="R8" s="769">
        <v>20207</v>
      </c>
      <c r="S8" s="769">
        <v>0</v>
      </c>
      <c r="T8" s="769">
        <v>1816145</v>
      </c>
      <c r="U8" s="769">
        <v>1583824</v>
      </c>
      <c r="V8" s="769">
        <v>232321</v>
      </c>
      <c r="W8" s="891">
        <v>2017</v>
      </c>
    </row>
    <row r="9" spans="1:23" s="887" customFormat="1" ht="22.5" customHeight="1">
      <c r="A9" s="940">
        <v>2018</v>
      </c>
      <c r="B9" s="889">
        <v>7</v>
      </c>
      <c r="C9" s="889">
        <v>9674</v>
      </c>
      <c r="D9" s="889">
        <v>426</v>
      </c>
      <c r="E9" s="769">
        <v>161724</v>
      </c>
      <c r="F9" s="769">
        <v>42450</v>
      </c>
      <c r="G9" s="769">
        <v>46563</v>
      </c>
      <c r="H9" s="769">
        <v>58828</v>
      </c>
      <c r="I9" s="769">
        <v>11713</v>
      </c>
      <c r="J9" s="769">
        <v>31</v>
      </c>
      <c r="K9" s="769">
        <v>88</v>
      </c>
      <c r="L9" s="769">
        <v>0</v>
      </c>
      <c r="M9" s="890">
        <v>2051</v>
      </c>
      <c r="N9" s="891">
        <v>2018</v>
      </c>
      <c r="O9" s="859">
        <v>2018</v>
      </c>
      <c r="P9" s="892">
        <v>1588165</v>
      </c>
      <c r="Q9" s="769">
        <v>1565647</v>
      </c>
      <c r="R9" s="769">
        <v>22518</v>
      </c>
      <c r="S9" s="769">
        <v>0</v>
      </c>
      <c r="T9" s="769">
        <v>1940282</v>
      </c>
      <c r="U9" s="769">
        <v>1700162</v>
      </c>
      <c r="V9" s="769">
        <v>240120</v>
      </c>
      <c r="W9" s="891">
        <v>2018</v>
      </c>
    </row>
    <row r="10" spans="1:23" s="887" customFormat="1" ht="22.5" customHeight="1">
      <c r="A10" s="940">
        <v>2019</v>
      </c>
      <c r="B10" s="889">
        <v>7</v>
      </c>
      <c r="C10" s="889">
        <v>9485</v>
      </c>
      <c r="D10" s="889">
        <v>426</v>
      </c>
      <c r="E10" s="769">
        <v>168814</v>
      </c>
      <c r="F10" s="769">
        <v>42182</v>
      </c>
      <c r="G10" s="769">
        <v>52174</v>
      </c>
      <c r="H10" s="769">
        <v>59473</v>
      </c>
      <c r="I10" s="769">
        <v>12871</v>
      </c>
      <c r="J10" s="769">
        <v>0</v>
      </c>
      <c r="K10" s="769">
        <v>19</v>
      </c>
      <c r="L10" s="769">
        <v>0</v>
      </c>
      <c r="M10" s="890">
        <v>2095</v>
      </c>
      <c r="N10" s="891">
        <v>2019</v>
      </c>
      <c r="O10" s="859">
        <v>2019</v>
      </c>
      <c r="P10" s="892">
        <v>1736024</v>
      </c>
      <c r="Q10" s="769">
        <v>1711505</v>
      </c>
      <c r="R10" s="769">
        <v>24519</v>
      </c>
      <c r="S10" s="769">
        <v>0</v>
      </c>
      <c r="T10" s="769">
        <v>2124565</v>
      </c>
      <c r="U10" s="769">
        <v>1866060</v>
      </c>
      <c r="V10" s="769">
        <v>258505</v>
      </c>
      <c r="W10" s="891">
        <v>2019</v>
      </c>
    </row>
    <row r="11" spans="1:23" s="887" customFormat="1" ht="22.5" customHeight="1">
      <c r="A11" s="940">
        <v>2020</v>
      </c>
      <c r="B11" s="889">
        <v>7</v>
      </c>
      <c r="C11" s="889">
        <v>9372</v>
      </c>
      <c r="D11" s="889">
        <v>407</v>
      </c>
      <c r="E11" s="769">
        <v>191724</v>
      </c>
      <c r="F11" s="769">
        <v>48878</v>
      </c>
      <c r="G11" s="769">
        <v>51851</v>
      </c>
      <c r="H11" s="769">
        <v>76025</v>
      </c>
      <c r="I11" s="769">
        <v>12515</v>
      </c>
      <c r="J11" s="769">
        <v>0</v>
      </c>
      <c r="K11" s="769">
        <v>22</v>
      </c>
      <c r="L11" s="769">
        <v>0</v>
      </c>
      <c r="M11" s="890">
        <v>2433</v>
      </c>
      <c r="N11" s="891">
        <v>2020</v>
      </c>
      <c r="O11" s="859">
        <v>2020</v>
      </c>
      <c r="P11" s="892">
        <f t="shared" ref="P11" si="0">SUM(Q11:S11)</f>
        <v>1999216</v>
      </c>
      <c r="Q11" s="769">
        <v>1973023</v>
      </c>
      <c r="R11" s="769">
        <v>26193</v>
      </c>
      <c r="S11" s="769">
        <v>0</v>
      </c>
      <c r="T11" s="769">
        <f t="shared" ref="T11" si="1">U11+V11</f>
        <v>2337015</v>
      </c>
      <c r="U11" s="769">
        <v>2020081</v>
      </c>
      <c r="V11" s="769">
        <v>316934</v>
      </c>
      <c r="W11" s="891">
        <v>2020</v>
      </c>
    </row>
    <row r="12" spans="1:23" s="887" customFormat="1" ht="22.5" customHeight="1">
      <c r="A12" s="940">
        <v>2021</v>
      </c>
      <c r="B12" s="889">
        <v>7</v>
      </c>
      <c r="C12" s="889">
        <v>9219</v>
      </c>
      <c r="D12" s="889">
        <v>441</v>
      </c>
      <c r="E12" s="769">
        <v>217166</v>
      </c>
      <c r="F12" s="769">
        <v>52834</v>
      </c>
      <c r="G12" s="769">
        <v>72118</v>
      </c>
      <c r="H12" s="769">
        <v>76760</v>
      </c>
      <c r="I12" s="769">
        <v>12798</v>
      </c>
      <c r="J12" s="769">
        <v>0</v>
      </c>
      <c r="K12" s="769">
        <v>20</v>
      </c>
      <c r="L12" s="769">
        <v>0</v>
      </c>
      <c r="M12" s="890">
        <v>2636</v>
      </c>
      <c r="N12" s="891">
        <v>2021</v>
      </c>
      <c r="O12" s="859">
        <v>2021</v>
      </c>
      <c r="P12" s="892">
        <v>2281641</v>
      </c>
      <c r="Q12" s="769">
        <v>2254970</v>
      </c>
      <c r="R12" s="769">
        <v>26671</v>
      </c>
      <c r="S12" s="769">
        <v>0</v>
      </c>
      <c r="T12" s="769">
        <v>2592493</v>
      </c>
      <c r="U12" s="769">
        <v>2200485</v>
      </c>
      <c r="V12" s="769">
        <v>392008</v>
      </c>
      <c r="W12" s="891">
        <v>2021</v>
      </c>
    </row>
    <row r="13" spans="1:23" s="887" customFormat="1" ht="22.5" customHeight="1">
      <c r="A13" s="940">
        <v>2022</v>
      </c>
      <c r="B13" s="889">
        <v>7</v>
      </c>
      <c r="C13" s="889">
        <v>8927</v>
      </c>
      <c r="D13" s="889">
        <v>442</v>
      </c>
      <c r="E13" s="769">
        <v>239415</v>
      </c>
      <c r="F13" s="769">
        <v>54473</v>
      </c>
      <c r="G13" s="769">
        <v>93743</v>
      </c>
      <c r="H13" s="769">
        <v>76566</v>
      </c>
      <c r="I13" s="769">
        <v>11180</v>
      </c>
      <c r="J13" s="769">
        <v>0</v>
      </c>
      <c r="K13" s="769">
        <v>24</v>
      </c>
      <c r="L13" s="769">
        <v>0</v>
      </c>
      <c r="M13" s="890">
        <v>3429</v>
      </c>
      <c r="N13" s="891">
        <v>2022</v>
      </c>
      <c r="O13" s="859">
        <v>2022</v>
      </c>
      <c r="P13" s="892">
        <v>2513876</v>
      </c>
      <c r="Q13" s="769">
        <v>2483793</v>
      </c>
      <c r="R13" s="769">
        <v>30083</v>
      </c>
      <c r="S13" s="769">
        <v>0</v>
      </c>
      <c r="T13" s="769">
        <v>2739306</v>
      </c>
      <c r="U13" s="769">
        <v>2379009</v>
      </c>
      <c r="V13" s="769">
        <v>360297</v>
      </c>
      <c r="W13" s="891">
        <v>2022</v>
      </c>
    </row>
    <row r="14" spans="1:23" s="887" customFormat="1" ht="22.5" customHeight="1">
      <c r="A14" s="859">
        <v>2023</v>
      </c>
      <c r="B14" s="888">
        <v>7</v>
      </c>
      <c r="C14" s="889">
        <v>8677</v>
      </c>
      <c r="D14" s="889">
        <v>443</v>
      </c>
      <c r="E14" s="769">
        <v>230533</v>
      </c>
      <c r="F14" s="769">
        <v>58805</v>
      </c>
      <c r="G14" s="769">
        <v>82524</v>
      </c>
      <c r="H14" s="769">
        <v>75312</v>
      </c>
      <c r="I14" s="769">
        <v>10396</v>
      </c>
      <c r="J14" s="769">
        <v>0</v>
      </c>
      <c r="K14" s="769">
        <v>20</v>
      </c>
      <c r="L14" s="769">
        <v>0</v>
      </c>
      <c r="M14" s="1124">
        <v>3476</v>
      </c>
      <c r="N14" s="1123">
        <v>2023</v>
      </c>
      <c r="O14" s="859">
        <v>2023</v>
      </c>
      <c r="P14" s="892">
        <v>2558432</v>
      </c>
      <c r="Q14" s="769">
        <v>2525094</v>
      </c>
      <c r="R14" s="769">
        <v>33338</v>
      </c>
      <c r="S14" s="769">
        <v>0</v>
      </c>
      <c r="T14" s="769">
        <v>2951079</v>
      </c>
      <c r="U14" s="769">
        <v>2599696</v>
      </c>
      <c r="V14" s="1125">
        <v>351383</v>
      </c>
      <c r="W14" s="1123">
        <v>2023</v>
      </c>
    </row>
    <row r="15" spans="1:23" s="887" customFormat="1" ht="22.5" customHeight="1">
      <c r="A15" s="941">
        <v>2024</v>
      </c>
      <c r="B15" s="970">
        <v>7</v>
      </c>
      <c r="C15" s="970">
        <v>8514</v>
      </c>
      <c r="D15" s="970">
        <v>459</v>
      </c>
      <c r="E15" s="971">
        <v>225415</v>
      </c>
      <c r="F15" s="971">
        <v>60710</v>
      </c>
      <c r="G15" s="971">
        <v>78207</v>
      </c>
      <c r="H15" s="971">
        <v>72218</v>
      </c>
      <c r="I15" s="971">
        <v>10638</v>
      </c>
      <c r="J15" s="971" t="s">
        <v>429</v>
      </c>
      <c r="K15" s="971">
        <v>23</v>
      </c>
      <c r="L15" s="971" t="s">
        <v>429</v>
      </c>
      <c r="M15" s="972">
        <v>3619</v>
      </c>
      <c r="N15" s="893">
        <v>2024</v>
      </c>
      <c r="O15" s="973">
        <v>2024</v>
      </c>
      <c r="P15" s="974">
        <v>2668490</v>
      </c>
      <c r="Q15" s="971">
        <v>2631867</v>
      </c>
      <c r="R15" s="971">
        <v>36623</v>
      </c>
      <c r="S15" s="971" t="s">
        <v>429</v>
      </c>
      <c r="T15" s="971">
        <v>3120031</v>
      </c>
      <c r="U15" s="971">
        <v>2734697</v>
      </c>
      <c r="V15" s="971">
        <v>385334</v>
      </c>
      <c r="W15" s="893">
        <v>2024</v>
      </c>
    </row>
    <row r="16" spans="1:23" s="887" customFormat="1" ht="13.5">
      <c r="A16" s="860" t="s">
        <v>375</v>
      </c>
      <c r="B16" s="894"/>
      <c r="C16" s="894"/>
      <c r="D16" s="894"/>
      <c r="E16" s="894"/>
      <c r="F16" s="894"/>
      <c r="G16" s="894"/>
      <c r="H16" s="894"/>
      <c r="I16" s="894"/>
      <c r="J16" s="894"/>
      <c r="K16" s="894"/>
      <c r="L16" s="894"/>
      <c r="M16" s="894"/>
      <c r="N16" s="895" t="s">
        <v>376</v>
      </c>
      <c r="O16" s="860" t="s">
        <v>375</v>
      </c>
      <c r="P16" s="894"/>
      <c r="Q16" s="894"/>
      <c r="R16" s="894"/>
      <c r="S16" s="894"/>
      <c r="T16" s="894"/>
      <c r="U16" s="894"/>
      <c r="V16" s="894"/>
      <c r="W16" s="895" t="s">
        <v>376</v>
      </c>
    </row>
    <row r="17" spans="1:23" s="901" customFormat="1" ht="14.1" customHeight="1">
      <c r="A17" s="861"/>
      <c r="B17" s="896"/>
      <c r="C17" s="896"/>
      <c r="D17" s="896"/>
      <c r="E17" s="896"/>
      <c r="F17" s="896"/>
      <c r="G17" s="897"/>
      <c r="H17" s="897"/>
      <c r="I17" s="897"/>
      <c r="J17" s="897"/>
      <c r="K17" s="897"/>
      <c r="L17" s="897"/>
      <c r="M17" s="897"/>
      <c r="N17" s="898"/>
      <c r="O17" s="899"/>
      <c r="P17" s="897"/>
      <c r="Q17" s="897"/>
      <c r="R17" s="897"/>
      <c r="S17" s="897"/>
      <c r="T17" s="900"/>
      <c r="U17" s="897"/>
      <c r="V17" s="897"/>
      <c r="W17" s="898"/>
    </row>
    <row r="18" spans="1:23" s="901" customFormat="1">
      <c r="A18" s="862"/>
      <c r="B18" s="902"/>
      <c r="C18" s="902"/>
      <c r="D18" s="902"/>
      <c r="E18" s="903"/>
      <c r="F18" s="903"/>
      <c r="G18" s="902"/>
      <c r="H18" s="902"/>
      <c r="I18" s="902"/>
      <c r="J18" s="902"/>
      <c r="K18" s="902"/>
      <c r="L18" s="902"/>
      <c r="M18" s="902"/>
      <c r="N18" s="904"/>
      <c r="O18" s="862"/>
      <c r="P18" s="902"/>
      <c r="Q18" s="902"/>
      <c r="R18" s="902"/>
      <c r="S18" s="902"/>
      <c r="T18" s="903"/>
      <c r="U18" s="902"/>
      <c r="V18" s="902"/>
      <c r="W18" s="904"/>
    </row>
  </sheetData>
  <mergeCells count="8">
    <mergeCell ref="D4:D5"/>
    <mergeCell ref="P4:P5"/>
    <mergeCell ref="T4:T5"/>
    <mergeCell ref="G1:N1"/>
    <mergeCell ref="T1:W1"/>
    <mergeCell ref="E3:F3"/>
    <mergeCell ref="G3:M3"/>
    <mergeCell ref="P3:S3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82" fitToWidth="0" fitToHeight="0" orientation="portrait" r:id="rId1"/>
  <headerFooter alignWithMargins="0"/>
  <colBreaks count="3" manualBreakCount="3">
    <brk id="8" max="1048575" man="1"/>
    <brk id="14" max="1048575" man="1"/>
    <brk id="19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41"/>
  <sheetViews>
    <sheetView view="pageBreakPreview" zoomScaleNormal="100" zoomScaleSheetLayoutView="100" workbookViewId="0">
      <pane xSplit="1" ySplit="6" topLeftCell="C7" activePane="bottomRight" state="frozen"/>
      <selection activeCell="N16" sqref="N16"/>
      <selection pane="topRight" activeCell="N16" sqref="N16"/>
      <selection pane="bottomLeft" activeCell="N16" sqref="N16"/>
      <selection pane="bottomRight" activeCell="AB21" sqref="AB21"/>
    </sheetView>
  </sheetViews>
  <sheetFormatPr defaultRowHeight="12"/>
  <cols>
    <col min="1" max="1" width="6.375" style="660" customWidth="1"/>
    <col min="2" max="2" width="6.75" style="660" bestFit="1" customWidth="1"/>
    <col min="3" max="3" width="6.25" style="660" customWidth="1"/>
    <col min="4" max="4" width="7.875" style="660" customWidth="1"/>
    <col min="5" max="5" width="5.375" style="660" customWidth="1"/>
    <col min="6" max="6" width="6.125" style="660" customWidth="1"/>
    <col min="7" max="7" width="5.875" style="660" customWidth="1"/>
    <col min="8" max="8" width="7" style="660" customWidth="1"/>
    <col min="9" max="9" width="6.5" style="660" customWidth="1"/>
    <col min="10" max="10" width="7.5" style="660" customWidth="1"/>
    <col min="11" max="11" width="6.625" style="660" customWidth="1"/>
    <col min="12" max="12" width="7.125" style="660" customWidth="1"/>
    <col min="13" max="15" width="7.625" style="660" customWidth="1"/>
    <col min="16" max="17" width="5.625" style="660" customWidth="1"/>
    <col min="18" max="18" width="5.375" style="660" customWidth="1"/>
    <col min="19" max="19" width="7.625" style="660" customWidth="1"/>
    <col min="20" max="20" width="8.75" style="660" customWidth="1"/>
    <col min="21" max="21" width="9.25" style="660" customWidth="1"/>
    <col min="22" max="16384" width="9" style="663"/>
  </cols>
  <sheetData>
    <row r="1" spans="1:22" s="636" customFormat="1" ht="20.100000000000001" customHeight="1">
      <c r="A1" s="635" t="s">
        <v>426</v>
      </c>
      <c r="B1" s="635"/>
      <c r="C1" s="635"/>
      <c r="D1" s="666"/>
      <c r="E1" s="635"/>
      <c r="F1" s="635"/>
      <c r="G1" s="635"/>
      <c r="H1" s="635"/>
      <c r="I1" s="635"/>
      <c r="J1" s="635"/>
      <c r="K1" s="635"/>
      <c r="L1" s="635" t="s">
        <v>173</v>
      </c>
      <c r="M1" s="635"/>
      <c r="N1" s="635"/>
      <c r="O1" s="635"/>
      <c r="P1" s="635"/>
      <c r="Q1" s="635"/>
      <c r="R1" s="635"/>
      <c r="S1" s="635"/>
      <c r="T1" s="635"/>
      <c r="U1" s="635"/>
    </row>
    <row r="2" spans="1:22" s="669" customFormat="1" ht="20.100000000000001" customHeight="1" thickBot="1">
      <c r="A2" s="659" t="s">
        <v>280</v>
      </c>
      <c r="B2" s="659"/>
      <c r="C2" s="667"/>
      <c r="D2" s="659"/>
      <c r="E2" s="667"/>
      <c r="F2" s="667"/>
      <c r="G2" s="667"/>
      <c r="H2" s="667"/>
      <c r="I2" s="667"/>
      <c r="J2" s="667"/>
      <c r="K2" s="667"/>
      <c r="L2" s="667"/>
      <c r="M2" s="667"/>
      <c r="N2" s="667"/>
      <c r="O2" s="667"/>
      <c r="P2" s="667"/>
      <c r="Q2" s="667"/>
      <c r="R2" s="667"/>
      <c r="S2" s="667"/>
      <c r="T2" s="667"/>
      <c r="U2" s="668" t="s">
        <v>171</v>
      </c>
    </row>
    <row r="3" spans="1:22" s="316" customFormat="1" ht="27.75" customHeight="1" thickTop="1">
      <c r="A3" s="670"/>
      <c r="B3" s="1355" t="s">
        <v>393</v>
      </c>
      <c r="C3" s="1370" t="s">
        <v>362</v>
      </c>
      <c r="D3" s="671" t="s">
        <v>257</v>
      </c>
      <c r="E3" s="672"/>
      <c r="F3" s="672"/>
      <c r="G3" s="673"/>
      <c r="H3" s="1370" t="s">
        <v>363</v>
      </c>
      <c r="I3" s="1352" t="s">
        <v>258</v>
      </c>
      <c r="J3" s="1353"/>
      <c r="K3" s="1354"/>
      <c r="L3" s="1362" t="s">
        <v>477</v>
      </c>
      <c r="M3" s="1363"/>
      <c r="N3" s="1364"/>
      <c r="O3" s="1365" t="s">
        <v>259</v>
      </c>
      <c r="P3" s="1366"/>
      <c r="Q3" s="1366"/>
      <c r="R3" s="1367"/>
      <c r="S3" s="674" t="s">
        <v>260</v>
      </c>
      <c r="T3" s="674" t="s">
        <v>261</v>
      </c>
      <c r="U3" s="313"/>
    </row>
    <row r="4" spans="1:22" s="316" customFormat="1" ht="23.1" customHeight="1">
      <c r="A4" s="1291" t="s">
        <v>127</v>
      </c>
      <c r="B4" s="1356"/>
      <c r="C4" s="1371"/>
      <c r="D4" s="1369" t="s">
        <v>383</v>
      </c>
      <c r="E4" s="1368" t="s">
        <v>262</v>
      </c>
      <c r="F4" s="1369" t="s">
        <v>263</v>
      </c>
      <c r="G4" s="1369" t="s">
        <v>264</v>
      </c>
      <c r="H4" s="1360"/>
      <c r="I4" s="1369" t="s">
        <v>383</v>
      </c>
      <c r="J4" s="1368" t="s">
        <v>265</v>
      </c>
      <c r="K4" s="1368" t="s">
        <v>286</v>
      </c>
      <c r="L4" s="1369" t="s">
        <v>383</v>
      </c>
      <c r="M4" s="1369" t="s">
        <v>265</v>
      </c>
      <c r="N4" s="1369" t="s">
        <v>286</v>
      </c>
      <c r="O4" s="1369" t="s">
        <v>383</v>
      </c>
      <c r="P4" s="1368" t="s">
        <v>266</v>
      </c>
      <c r="Q4" s="1368" t="s">
        <v>267</v>
      </c>
      <c r="R4" s="1368" t="s">
        <v>268</v>
      </c>
      <c r="S4" s="675" t="s">
        <v>269</v>
      </c>
      <c r="T4" s="675" t="s">
        <v>269</v>
      </c>
      <c r="U4" s="1245" t="s">
        <v>172</v>
      </c>
    </row>
    <row r="5" spans="1:22" s="316" customFormat="1" ht="18.75" customHeight="1">
      <c r="A5" s="1291"/>
      <c r="B5" s="1357" t="s">
        <v>271</v>
      </c>
      <c r="C5" s="1371"/>
      <c r="D5" s="1356"/>
      <c r="E5" s="1357"/>
      <c r="F5" s="1356"/>
      <c r="G5" s="1356"/>
      <c r="H5" s="1360"/>
      <c r="I5" s="1356"/>
      <c r="J5" s="1357"/>
      <c r="K5" s="1357"/>
      <c r="L5" s="1356"/>
      <c r="M5" s="1356"/>
      <c r="N5" s="1356"/>
      <c r="O5" s="1356"/>
      <c r="P5" s="1357"/>
      <c r="Q5" s="1357"/>
      <c r="R5" s="1357"/>
      <c r="S5" s="676" t="s">
        <v>270</v>
      </c>
      <c r="T5" s="1360" t="s">
        <v>478</v>
      </c>
      <c r="U5" s="1245"/>
    </row>
    <row r="6" spans="1:22" s="682" customFormat="1" ht="27" customHeight="1">
      <c r="A6" s="677"/>
      <c r="B6" s="1358"/>
      <c r="C6" s="1372"/>
      <c r="D6" s="292" t="s">
        <v>389</v>
      </c>
      <c r="E6" s="678" t="s">
        <v>272</v>
      </c>
      <c r="F6" s="679" t="s">
        <v>273</v>
      </c>
      <c r="G6" s="679" t="s">
        <v>274</v>
      </c>
      <c r="H6" s="1361"/>
      <c r="I6" s="292" t="s">
        <v>389</v>
      </c>
      <c r="J6" s="678" t="s">
        <v>275</v>
      </c>
      <c r="K6" s="678" t="s">
        <v>365</v>
      </c>
      <c r="L6" s="292" t="s">
        <v>389</v>
      </c>
      <c r="M6" s="680" t="s">
        <v>364</v>
      </c>
      <c r="N6" s="681" t="s">
        <v>366</v>
      </c>
      <c r="O6" s="292" t="s">
        <v>389</v>
      </c>
      <c r="P6" s="678" t="s">
        <v>276</v>
      </c>
      <c r="Q6" s="678" t="s">
        <v>277</v>
      </c>
      <c r="R6" s="678" t="s">
        <v>278</v>
      </c>
      <c r="S6" s="678" t="s">
        <v>279</v>
      </c>
      <c r="T6" s="1361"/>
      <c r="U6" s="1128"/>
    </row>
    <row r="7" spans="1:22" s="687" customFormat="1" ht="43.5" customHeight="1">
      <c r="A7" s="683">
        <v>2015</v>
      </c>
      <c r="B7" s="684">
        <f t="shared" ref="B7:B8" si="0">SUM(C7+D7+I7+L7+O7+H7+S7+T7)</f>
        <v>3688</v>
      </c>
      <c r="C7" s="685">
        <v>1127</v>
      </c>
      <c r="D7" s="685">
        <f t="shared" ref="D7:D8" si="1">SUM(E7:G7)</f>
        <v>900</v>
      </c>
      <c r="E7" s="685">
        <v>407</v>
      </c>
      <c r="F7" s="685">
        <v>301</v>
      </c>
      <c r="G7" s="685">
        <v>192</v>
      </c>
      <c r="H7" s="685">
        <v>29</v>
      </c>
      <c r="I7" s="685">
        <v>461</v>
      </c>
      <c r="J7" s="685">
        <v>188</v>
      </c>
      <c r="K7" s="685">
        <v>273</v>
      </c>
      <c r="L7" s="685">
        <v>555</v>
      </c>
      <c r="M7" s="685">
        <v>554</v>
      </c>
      <c r="N7" s="686">
        <v>1</v>
      </c>
      <c r="O7" s="685">
        <v>175</v>
      </c>
      <c r="P7" s="685">
        <v>36</v>
      </c>
      <c r="Q7" s="685">
        <v>77</v>
      </c>
      <c r="R7" s="685">
        <v>62</v>
      </c>
      <c r="S7" s="685">
        <v>118</v>
      </c>
      <c r="T7" s="685">
        <v>323</v>
      </c>
      <c r="U7" s="1004">
        <v>2015</v>
      </c>
    </row>
    <row r="8" spans="1:22" s="687" customFormat="1" ht="43.5" customHeight="1">
      <c r="A8" s="683">
        <v>2016</v>
      </c>
      <c r="B8" s="684">
        <f t="shared" si="0"/>
        <v>3848</v>
      </c>
      <c r="C8" s="685">
        <v>1104</v>
      </c>
      <c r="D8" s="685">
        <f t="shared" si="1"/>
        <v>940</v>
      </c>
      <c r="E8" s="685">
        <v>428</v>
      </c>
      <c r="F8" s="685">
        <v>325</v>
      </c>
      <c r="G8" s="685">
        <v>187</v>
      </c>
      <c r="H8" s="685">
        <v>29</v>
      </c>
      <c r="I8" s="685">
        <v>469</v>
      </c>
      <c r="J8" s="685">
        <v>188</v>
      </c>
      <c r="K8" s="685">
        <v>281</v>
      </c>
      <c r="L8" s="685">
        <v>620</v>
      </c>
      <c r="M8" s="685">
        <v>607</v>
      </c>
      <c r="N8" s="686">
        <v>13</v>
      </c>
      <c r="O8" s="685">
        <v>203</v>
      </c>
      <c r="P8" s="685">
        <v>45</v>
      </c>
      <c r="Q8" s="685">
        <v>99</v>
      </c>
      <c r="R8" s="685">
        <v>59</v>
      </c>
      <c r="S8" s="685">
        <v>116</v>
      </c>
      <c r="T8" s="685">
        <v>367</v>
      </c>
      <c r="U8" s="1004">
        <v>2016</v>
      </c>
    </row>
    <row r="9" spans="1:22" s="687" customFormat="1" ht="43.5" customHeight="1">
      <c r="A9" s="683">
        <v>2017</v>
      </c>
      <c r="B9" s="688">
        <v>3897</v>
      </c>
      <c r="C9" s="685">
        <v>1075</v>
      </c>
      <c r="D9" s="685">
        <v>947</v>
      </c>
      <c r="E9" s="685">
        <v>413</v>
      </c>
      <c r="F9" s="685">
        <v>346</v>
      </c>
      <c r="G9" s="685">
        <v>188</v>
      </c>
      <c r="H9" s="685">
        <v>32</v>
      </c>
      <c r="I9" s="685">
        <v>487</v>
      </c>
      <c r="J9" s="685">
        <v>192</v>
      </c>
      <c r="K9" s="685">
        <v>295</v>
      </c>
      <c r="L9" s="685">
        <v>659</v>
      </c>
      <c r="M9" s="685">
        <v>628</v>
      </c>
      <c r="N9" s="685">
        <v>31</v>
      </c>
      <c r="O9" s="686">
        <v>198</v>
      </c>
      <c r="P9" s="685">
        <v>44</v>
      </c>
      <c r="Q9" s="685">
        <v>99</v>
      </c>
      <c r="R9" s="685">
        <v>55</v>
      </c>
      <c r="S9" s="685">
        <v>117</v>
      </c>
      <c r="T9" s="685">
        <v>382</v>
      </c>
      <c r="U9" s="1004">
        <v>2017</v>
      </c>
    </row>
    <row r="10" spans="1:22" s="687" customFormat="1" ht="43.5" customHeight="1">
      <c r="A10" s="683">
        <v>2018</v>
      </c>
      <c r="B10" s="688">
        <v>3951</v>
      </c>
      <c r="C10" s="685">
        <v>1175</v>
      </c>
      <c r="D10" s="685">
        <v>962</v>
      </c>
      <c r="E10" s="685">
        <v>413</v>
      </c>
      <c r="F10" s="685">
        <v>359</v>
      </c>
      <c r="G10" s="685">
        <v>190</v>
      </c>
      <c r="H10" s="685">
        <v>35</v>
      </c>
      <c r="I10" s="685">
        <v>457</v>
      </c>
      <c r="J10" s="685">
        <v>173</v>
      </c>
      <c r="K10" s="685">
        <v>284</v>
      </c>
      <c r="L10" s="685">
        <v>624</v>
      </c>
      <c r="M10" s="685">
        <v>596</v>
      </c>
      <c r="N10" s="685">
        <v>28</v>
      </c>
      <c r="O10" s="686">
        <v>196</v>
      </c>
      <c r="P10" s="685">
        <v>43</v>
      </c>
      <c r="Q10" s="685">
        <v>99</v>
      </c>
      <c r="R10" s="685">
        <v>54</v>
      </c>
      <c r="S10" s="685">
        <v>113</v>
      </c>
      <c r="T10" s="685">
        <v>389</v>
      </c>
      <c r="U10" s="1004">
        <v>2018</v>
      </c>
    </row>
    <row r="11" spans="1:22" s="687" customFormat="1" ht="43.5" customHeight="1">
      <c r="A11" s="838">
        <v>2019</v>
      </c>
      <c r="B11" s="839">
        <v>4053</v>
      </c>
      <c r="C11" s="840">
        <v>1122</v>
      </c>
      <c r="D11" s="841">
        <v>982</v>
      </c>
      <c r="E11" s="840">
        <v>417</v>
      </c>
      <c r="F11" s="840">
        <v>366</v>
      </c>
      <c r="G11" s="840">
        <v>199</v>
      </c>
      <c r="H11" s="840">
        <v>46</v>
      </c>
      <c r="I11" s="841">
        <v>452</v>
      </c>
      <c r="J11" s="840">
        <v>158</v>
      </c>
      <c r="K11" s="840">
        <v>294</v>
      </c>
      <c r="L11" s="841">
        <v>713</v>
      </c>
      <c r="M11" s="840">
        <v>685</v>
      </c>
      <c r="N11" s="840">
        <v>28</v>
      </c>
      <c r="O11" s="841">
        <v>195</v>
      </c>
      <c r="P11" s="840">
        <v>41</v>
      </c>
      <c r="Q11" s="840">
        <v>93</v>
      </c>
      <c r="R11" s="840">
        <v>61</v>
      </c>
      <c r="S11" s="840">
        <v>139</v>
      </c>
      <c r="T11" s="840">
        <v>404</v>
      </c>
      <c r="U11" s="1129">
        <v>2019</v>
      </c>
    </row>
    <row r="12" spans="1:22" s="687" customFormat="1" ht="43.5" customHeight="1">
      <c r="A12" s="838">
        <v>2020</v>
      </c>
      <c r="B12" s="839">
        <f t="shared" ref="B12:B13" si="2">SUM(C12,D12,H12,I12,L12,O12,S12,T12)</f>
        <v>4125</v>
      </c>
      <c r="C12" s="840">
        <v>1125</v>
      </c>
      <c r="D12" s="841">
        <f t="shared" ref="D12:D13" si="3">SUM(E12:G12)</f>
        <v>992</v>
      </c>
      <c r="E12" s="840">
        <v>419</v>
      </c>
      <c r="F12" s="840">
        <v>372</v>
      </c>
      <c r="G12" s="840">
        <v>201</v>
      </c>
      <c r="H12" s="840">
        <v>48</v>
      </c>
      <c r="I12" s="841">
        <f t="shared" ref="I12:I13" si="4">SUM(J12,K12)</f>
        <v>457</v>
      </c>
      <c r="J12" s="840">
        <v>160</v>
      </c>
      <c r="K12" s="840">
        <v>297</v>
      </c>
      <c r="L12" s="841">
        <f t="shared" ref="L12:L13" si="5">SUM(M12:N12)</f>
        <v>738</v>
      </c>
      <c r="M12" s="840">
        <v>710</v>
      </c>
      <c r="N12" s="840">
        <v>28</v>
      </c>
      <c r="O12" s="841">
        <f t="shared" ref="O12:O13" si="6">SUM(P12:R12)</f>
        <v>198</v>
      </c>
      <c r="P12" s="840">
        <v>42</v>
      </c>
      <c r="Q12" s="840">
        <v>94</v>
      </c>
      <c r="R12" s="840">
        <v>62</v>
      </c>
      <c r="S12" s="840">
        <v>146</v>
      </c>
      <c r="T12" s="840">
        <v>421</v>
      </c>
      <c r="U12" s="1129">
        <v>2020</v>
      </c>
    </row>
    <row r="13" spans="1:22" s="942" customFormat="1" ht="43.5" customHeight="1">
      <c r="A13" s="838">
        <v>2021</v>
      </c>
      <c r="B13" s="839">
        <f t="shared" si="2"/>
        <v>4240</v>
      </c>
      <c r="C13" s="840">
        <v>1129</v>
      </c>
      <c r="D13" s="841">
        <f t="shared" si="3"/>
        <v>1086</v>
      </c>
      <c r="E13" s="840">
        <v>443</v>
      </c>
      <c r="F13" s="840">
        <v>413</v>
      </c>
      <c r="G13" s="840">
        <v>230</v>
      </c>
      <c r="H13" s="840">
        <v>51</v>
      </c>
      <c r="I13" s="841">
        <f t="shared" si="4"/>
        <v>453</v>
      </c>
      <c r="J13" s="840">
        <v>153</v>
      </c>
      <c r="K13" s="840">
        <v>300</v>
      </c>
      <c r="L13" s="841">
        <f t="shared" si="5"/>
        <v>819</v>
      </c>
      <c r="M13" s="840">
        <v>793</v>
      </c>
      <c r="N13" s="840">
        <v>26</v>
      </c>
      <c r="O13" s="841">
        <f t="shared" si="6"/>
        <v>181</v>
      </c>
      <c r="P13" s="840">
        <v>41</v>
      </c>
      <c r="Q13" s="840">
        <v>74</v>
      </c>
      <c r="R13" s="840">
        <v>66</v>
      </c>
      <c r="S13" s="840">
        <v>127</v>
      </c>
      <c r="T13" s="840">
        <v>394</v>
      </c>
      <c r="U13" s="1129">
        <v>2021</v>
      </c>
    </row>
    <row r="14" spans="1:22" s="942" customFormat="1" ht="43.5" customHeight="1">
      <c r="A14" s="838">
        <v>2022</v>
      </c>
      <c r="B14" s="839">
        <v>4278</v>
      </c>
      <c r="C14" s="840">
        <v>1131</v>
      </c>
      <c r="D14" s="841">
        <v>1095</v>
      </c>
      <c r="E14" s="840">
        <v>447</v>
      </c>
      <c r="F14" s="840">
        <v>415</v>
      </c>
      <c r="G14" s="840">
        <v>233</v>
      </c>
      <c r="H14" s="840">
        <v>52</v>
      </c>
      <c r="I14" s="841">
        <v>452</v>
      </c>
      <c r="J14" s="840">
        <v>152</v>
      </c>
      <c r="K14" s="840">
        <v>300</v>
      </c>
      <c r="L14" s="841">
        <v>833</v>
      </c>
      <c r="M14" s="840">
        <v>807</v>
      </c>
      <c r="N14" s="840">
        <v>26</v>
      </c>
      <c r="O14" s="841">
        <v>184</v>
      </c>
      <c r="P14" s="840">
        <v>42</v>
      </c>
      <c r="Q14" s="840">
        <v>74</v>
      </c>
      <c r="R14" s="840">
        <v>68</v>
      </c>
      <c r="S14" s="840">
        <v>127</v>
      </c>
      <c r="T14" s="840">
        <v>404</v>
      </c>
      <c r="U14" s="842">
        <v>2022</v>
      </c>
      <c r="V14" s="1130"/>
    </row>
    <row r="15" spans="1:22" s="1134" customFormat="1" ht="43.5" customHeight="1">
      <c r="A15" s="1131">
        <v>2023</v>
      </c>
      <c r="B15" s="839">
        <v>4364</v>
      </c>
      <c r="C15" s="840">
        <v>1132</v>
      </c>
      <c r="D15" s="841">
        <v>1107</v>
      </c>
      <c r="E15" s="840">
        <v>449</v>
      </c>
      <c r="F15" s="840">
        <v>418</v>
      </c>
      <c r="G15" s="840">
        <v>240</v>
      </c>
      <c r="H15" s="840">
        <v>52</v>
      </c>
      <c r="I15" s="841">
        <v>452</v>
      </c>
      <c r="J15" s="840">
        <v>152</v>
      </c>
      <c r="K15" s="840">
        <v>300</v>
      </c>
      <c r="L15" s="841">
        <v>891</v>
      </c>
      <c r="M15" s="840">
        <v>865</v>
      </c>
      <c r="N15" s="840">
        <v>26</v>
      </c>
      <c r="O15" s="841">
        <v>185</v>
      </c>
      <c r="P15" s="840">
        <v>41</v>
      </c>
      <c r="Q15" s="840">
        <v>74</v>
      </c>
      <c r="R15" s="840">
        <v>70</v>
      </c>
      <c r="S15" s="840">
        <v>127</v>
      </c>
      <c r="T15" s="1132">
        <v>418</v>
      </c>
      <c r="U15" s="1131">
        <v>2023</v>
      </c>
      <c r="V15" s="1133"/>
    </row>
    <row r="16" spans="1:22" s="942" customFormat="1" ht="43.5" customHeight="1">
      <c r="A16" s="975">
        <v>2024</v>
      </c>
      <c r="B16" s="976">
        <v>4422</v>
      </c>
      <c r="C16" s="977">
        <v>1130</v>
      </c>
      <c r="D16" s="978">
        <v>1115</v>
      </c>
      <c r="E16" s="977">
        <v>451</v>
      </c>
      <c r="F16" s="977">
        <v>419</v>
      </c>
      <c r="G16" s="977">
        <v>245</v>
      </c>
      <c r="H16" s="977">
        <v>52</v>
      </c>
      <c r="I16" s="978">
        <v>452</v>
      </c>
      <c r="J16" s="977">
        <v>153</v>
      </c>
      <c r="K16" s="977">
        <v>300</v>
      </c>
      <c r="L16" s="978">
        <v>942</v>
      </c>
      <c r="M16" s="977">
        <v>916</v>
      </c>
      <c r="N16" s="977">
        <v>26</v>
      </c>
      <c r="O16" s="978">
        <v>186</v>
      </c>
      <c r="P16" s="977">
        <v>41</v>
      </c>
      <c r="Q16" s="977">
        <v>74</v>
      </c>
      <c r="R16" s="977">
        <v>71</v>
      </c>
      <c r="S16" s="977">
        <v>127</v>
      </c>
      <c r="T16" s="977">
        <v>418</v>
      </c>
      <c r="U16" s="979">
        <v>2024</v>
      </c>
      <c r="V16" s="1130"/>
    </row>
    <row r="17" spans="1:21" s="691" customFormat="1" ht="13.5">
      <c r="A17" s="665" t="s">
        <v>375</v>
      </c>
      <c r="B17" s="689"/>
      <c r="C17" s="689"/>
      <c r="D17" s="690"/>
      <c r="E17" s="689"/>
      <c r="F17" s="689"/>
      <c r="G17" s="689"/>
      <c r="H17" s="689"/>
      <c r="I17" s="690"/>
      <c r="J17" s="689"/>
      <c r="K17" s="689"/>
      <c r="L17" s="1359" t="s">
        <v>378</v>
      </c>
      <c r="M17" s="1359"/>
      <c r="N17" s="1359"/>
      <c r="O17" s="1359"/>
      <c r="P17" s="1359"/>
      <c r="Q17" s="1359"/>
      <c r="R17" s="1359"/>
      <c r="S17" s="1359"/>
      <c r="T17" s="1359"/>
      <c r="U17" s="1359"/>
    </row>
    <row r="18" spans="1:21" s="693" customFormat="1" ht="15" customHeight="1">
      <c r="A18" s="692" t="s">
        <v>371</v>
      </c>
      <c r="C18" s="694"/>
      <c r="D18" s="694"/>
      <c r="E18" s="694"/>
      <c r="F18" s="694"/>
      <c r="G18" s="694"/>
      <c r="H18" s="694"/>
      <c r="I18" s="695"/>
      <c r="J18" s="694"/>
      <c r="K18" s="694"/>
      <c r="L18" s="694"/>
      <c r="M18" s="694"/>
      <c r="N18" s="694"/>
      <c r="O18" s="694"/>
      <c r="P18" s="694"/>
      <c r="Q18" s="694"/>
      <c r="R18" s="694"/>
      <c r="S18" s="694"/>
      <c r="T18" s="694"/>
      <c r="U18" s="694"/>
    </row>
    <row r="19" spans="1:21" s="693" customFormat="1" ht="16.5" customHeight="1">
      <c r="A19" s="660"/>
      <c r="B19" s="663"/>
      <c r="C19" s="660"/>
      <c r="D19" s="660"/>
      <c r="E19" s="660"/>
      <c r="F19" s="660"/>
      <c r="G19" s="660"/>
      <c r="H19" s="660"/>
      <c r="I19" s="696"/>
      <c r="J19" s="660"/>
      <c r="K19" s="660"/>
      <c r="L19" s="660"/>
      <c r="M19" s="660"/>
      <c r="N19" s="660"/>
      <c r="O19" s="660"/>
      <c r="P19" s="660"/>
      <c r="Q19" s="660"/>
      <c r="R19" s="660"/>
      <c r="S19" s="660"/>
      <c r="T19" s="660"/>
      <c r="U19" s="660"/>
    </row>
    <row r="20" spans="1:21" ht="14.45" customHeight="1">
      <c r="I20" s="696"/>
    </row>
    <row r="21" spans="1:21" ht="14.45" customHeight="1">
      <c r="I21" s="696"/>
    </row>
    <row r="22" spans="1:21" ht="14.45" customHeight="1">
      <c r="D22" s="1170"/>
      <c r="I22" s="696"/>
    </row>
    <row r="23" spans="1:21" ht="19.5" customHeight="1">
      <c r="I23" s="696"/>
    </row>
    <row r="24" spans="1:21" ht="14.45" customHeight="1">
      <c r="I24" s="696"/>
    </row>
    <row r="25" spans="1:21" ht="14.45" customHeight="1">
      <c r="I25" s="696"/>
    </row>
    <row r="26" spans="1:21" ht="14.45" customHeight="1"/>
    <row r="27" spans="1:21" ht="14.45" customHeight="1"/>
    <row r="28" spans="1:21" ht="18.75" customHeight="1"/>
    <row r="29" spans="1:21" ht="14.45" customHeight="1"/>
    <row r="30" spans="1:21" ht="14.45" customHeight="1"/>
    <row r="31" spans="1:21" ht="14.45" customHeight="1"/>
    <row r="32" spans="1:21" ht="14.45" customHeight="1"/>
    <row r="33" ht="18.75" customHeight="1"/>
    <row r="34" ht="14.45" customHeight="1"/>
    <row r="35" ht="14.45" customHeight="1"/>
    <row r="36" ht="14.45" customHeight="1"/>
    <row r="37" ht="14.45" customHeight="1"/>
    <row r="38" ht="14.45" customHeight="1"/>
    <row r="39" ht="4.9000000000000004" customHeight="1"/>
    <row r="40" ht="15.75" customHeight="1"/>
    <row r="41" ht="15.75" customHeight="1"/>
  </sheetData>
  <mergeCells count="25">
    <mergeCell ref="A4:A5"/>
    <mergeCell ref="U4:U5"/>
    <mergeCell ref="D4:D5"/>
    <mergeCell ref="E4:E5"/>
    <mergeCell ref="F4:F5"/>
    <mergeCell ref="G4:G5"/>
    <mergeCell ref="I4:I5"/>
    <mergeCell ref="J4:J5"/>
    <mergeCell ref="K4:K5"/>
    <mergeCell ref="L4:L5"/>
    <mergeCell ref="M4:M5"/>
    <mergeCell ref="N4:N5"/>
    <mergeCell ref="O4:O5"/>
    <mergeCell ref="P4:P5"/>
    <mergeCell ref="C3:C6"/>
    <mergeCell ref="H3:H6"/>
    <mergeCell ref="I3:K3"/>
    <mergeCell ref="B3:B4"/>
    <mergeCell ref="B5:B6"/>
    <mergeCell ref="L17:U17"/>
    <mergeCell ref="T5:T6"/>
    <mergeCell ref="L3:N3"/>
    <mergeCell ref="O3:R3"/>
    <mergeCell ref="Q4:Q5"/>
    <mergeCell ref="R4:R5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50"/>
  <sheetViews>
    <sheetView view="pageBreakPreview" zoomScaleSheetLayoutView="100" workbookViewId="0">
      <pane ySplit="6" topLeftCell="A13" activePane="bottomLeft" state="frozen"/>
      <selection activeCell="D13" sqref="D13"/>
      <selection pane="bottomLeft" activeCell="A16" sqref="A16:XFD16"/>
    </sheetView>
  </sheetViews>
  <sheetFormatPr defaultColWidth="6.875" defaultRowHeight="11.25"/>
  <cols>
    <col min="1" max="1" width="8.625" style="8" customWidth="1"/>
    <col min="2" max="2" width="9.5" style="9" customWidth="1"/>
    <col min="3" max="3" width="10.25" style="9" customWidth="1"/>
    <col min="4" max="4" width="10.375" style="9" customWidth="1"/>
    <col min="5" max="5" width="9.5" style="9" customWidth="1"/>
    <col min="6" max="6" width="9.75" style="9" customWidth="1"/>
    <col min="7" max="7" width="8.125" style="9" customWidth="1"/>
    <col min="8" max="8" width="9.75" style="9" customWidth="1"/>
    <col min="9" max="9" width="8.25" style="9" customWidth="1"/>
    <col min="10" max="10" width="8.875" style="9" customWidth="1"/>
    <col min="11" max="11" width="8.75" style="157" customWidth="1"/>
    <col min="12" max="12" width="9" style="9" customWidth="1"/>
    <col min="13" max="14" width="8.625" style="9" customWidth="1"/>
    <col min="15" max="15" width="8.375" style="9" customWidth="1"/>
    <col min="16" max="16" width="10.625" style="10" customWidth="1"/>
    <col min="17" max="16384" width="6.875" style="1"/>
  </cols>
  <sheetData>
    <row r="1" spans="1:16" s="161" customFormat="1" ht="20.100000000000001" customHeight="1">
      <c r="A1" s="145" t="s">
        <v>191</v>
      </c>
      <c r="B1" s="147"/>
      <c r="C1" s="147"/>
      <c r="D1" s="146"/>
      <c r="E1" s="147"/>
      <c r="F1" s="147"/>
      <c r="G1" s="159"/>
      <c r="H1" s="147"/>
      <c r="I1" s="147" t="s">
        <v>192</v>
      </c>
      <c r="J1" s="147"/>
      <c r="K1" s="145"/>
      <c r="L1" s="147"/>
      <c r="M1" s="147"/>
      <c r="N1" s="147"/>
      <c r="O1" s="146"/>
      <c r="P1" s="160"/>
    </row>
    <row r="2" spans="1:16" ht="20.100000000000001" customHeight="1" thickBot="1">
      <c r="A2" s="13" t="s">
        <v>136</v>
      </c>
      <c r="B2" s="248"/>
      <c r="C2" s="248"/>
      <c r="D2" s="248"/>
      <c r="E2" s="248"/>
      <c r="F2" s="248"/>
      <c r="G2" s="248"/>
      <c r="H2" s="248"/>
      <c r="I2" s="248"/>
      <c r="J2" s="248"/>
      <c r="K2" s="13"/>
      <c r="L2" s="248"/>
      <c r="M2" s="248"/>
      <c r="N2" s="248"/>
      <c r="O2" s="248"/>
      <c r="P2" s="257" t="s">
        <v>113</v>
      </c>
    </row>
    <row r="3" spans="1:16" s="6" customFormat="1" ht="21.95" customHeight="1" thickTop="1">
      <c r="A3" s="255"/>
      <c r="B3" s="258" t="s">
        <v>281</v>
      </c>
      <c r="C3" s="259"/>
      <c r="D3" s="259"/>
      <c r="E3" s="259"/>
      <c r="F3" s="273"/>
      <c r="G3" s="1373" t="s">
        <v>174</v>
      </c>
      <c r="H3" s="1373"/>
      <c r="I3" s="260" t="s">
        <v>175</v>
      </c>
      <c r="J3" s="260"/>
      <c r="K3" s="261"/>
      <c r="L3" s="260"/>
      <c r="M3" s="260"/>
      <c r="N3" s="260"/>
      <c r="O3" s="262"/>
      <c r="P3" s="254"/>
    </row>
    <row r="4" spans="1:16" s="6" customFormat="1" ht="21.95" customHeight="1">
      <c r="A4" s="1332" t="s">
        <v>25</v>
      </c>
      <c r="B4" s="250" t="s">
        <v>383</v>
      </c>
      <c r="C4" s="142" t="s">
        <v>48</v>
      </c>
      <c r="D4" s="142" t="s">
        <v>49</v>
      </c>
      <c r="E4" s="142" t="s">
        <v>50</v>
      </c>
      <c r="F4" s="142" t="s">
        <v>51</v>
      </c>
      <c r="G4" s="250" t="s">
        <v>383</v>
      </c>
      <c r="H4" s="256" t="s">
        <v>52</v>
      </c>
      <c r="I4" s="28" t="s">
        <v>53</v>
      </c>
      <c r="J4" s="251" t="s">
        <v>176</v>
      </c>
      <c r="K4" s="252" t="s">
        <v>54</v>
      </c>
      <c r="L4" s="226" t="s">
        <v>55</v>
      </c>
      <c r="M4" s="148" t="s">
        <v>177</v>
      </c>
      <c r="N4" s="148" t="s">
        <v>56</v>
      </c>
      <c r="O4" s="28" t="s">
        <v>57</v>
      </c>
      <c r="P4" s="1337" t="s">
        <v>76</v>
      </c>
    </row>
    <row r="5" spans="1:16" s="143" customFormat="1" ht="21.95" customHeight="1">
      <c r="A5" s="1332"/>
      <c r="B5" s="249"/>
      <c r="C5" s="224"/>
      <c r="D5" s="224"/>
      <c r="E5" s="224"/>
      <c r="F5" s="224"/>
      <c r="G5" s="249"/>
      <c r="H5" s="217" t="s">
        <v>178</v>
      </c>
      <c r="I5" s="149"/>
      <c r="J5" s="217" t="s">
        <v>179</v>
      </c>
      <c r="K5" s="217" t="s">
        <v>180</v>
      </c>
      <c r="L5" s="217" t="s">
        <v>181</v>
      </c>
      <c r="M5" s="217" t="s">
        <v>182</v>
      </c>
      <c r="N5" s="217" t="s">
        <v>58</v>
      </c>
      <c r="O5" s="218" t="s">
        <v>183</v>
      </c>
      <c r="P5" s="1337"/>
    </row>
    <row r="6" spans="1:16" s="143" customFormat="1" ht="21.95" customHeight="1">
      <c r="A6" s="263"/>
      <c r="B6" s="3" t="s">
        <v>389</v>
      </c>
      <c r="C6" s="225" t="s">
        <v>184</v>
      </c>
      <c r="D6" s="225" t="s">
        <v>185</v>
      </c>
      <c r="E6" s="225" t="s">
        <v>59</v>
      </c>
      <c r="F6" s="225" t="s">
        <v>70</v>
      </c>
      <c r="G6" s="3" t="s">
        <v>388</v>
      </c>
      <c r="H6" s="264" t="s">
        <v>186</v>
      </c>
      <c r="I6" s="265" t="s">
        <v>60</v>
      </c>
      <c r="J6" s="264" t="s">
        <v>187</v>
      </c>
      <c r="K6" s="264" t="s">
        <v>187</v>
      </c>
      <c r="L6" s="264" t="s">
        <v>187</v>
      </c>
      <c r="M6" s="264" t="s">
        <v>188</v>
      </c>
      <c r="N6" s="264" t="s">
        <v>189</v>
      </c>
      <c r="O6" s="264" t="s">
        <v>190</v>
      </c>
      <c r="P6" s="266"/>
    </row>
    <row r="7" spans="1:16" s="180" customFormat="1" ht="44.45" customHeight="1">
      <c r="A7" s="211">
        <v>2009</v>
      </c>
      <c r="B7" s="179">
        <f t="shared" ref="B7:B14" si="0">SUM(C7:F7)</f>
        <v>2223</v>
      </c>
      <c r="C7" s="179">
        <v>461</v>
      </c>
      <c r="D7" s="179">
        <v>187</v>
      </c>
      <c r="E7" s="179">
        <v>225</v>
      </c>
      <c r="F7" s="179">
        <v>1350</v>
      </c>
      <c r="G7" s="179">
        <f t="shared" ref="G7:G14" si="1">SUM(H7:O7)</f>
        <v>2050</v>
      </c>
      <c r="H7" s="179">
        <v>43</v>
      </c>
      <c r="I7" s="179">
        <v>387</v>
      </c>
      <c r="J7" s="78">
        <v>0</v>
      </c>
      <c r="K7" s="78">
        <v>0</v>
      </c>
      <c r="L7" s="179">
        <v>2</v>
      </c>
      <c r="M7" s="179">
        <v>24</v>
      </c>
      <c r="N7" s="179">
        <v>1594</v>
      </c>
      <c r="O7" s="179">
        <v>0</v>
      </c>
      <c r="P7" s="196">
        <v>2009</v>
      </c>
    </row>
    <row r="8" spans="1:16" s="180" customFormat="1" ht="44.45" customHeight="1">
      <c r="A8" s="74">
        <v>2010</v>
      </c>
      <c r="B8" s="179">
        <f t="shared" si="0"/>
        <v>2029</v>
      </c>
      <c r="C8" s="179">
        <v>479</v>
      </c>
      <c r="D8" s="179">
        <v>159</v>
      </c>
      <c r="E8" s="179">
        <v>193</v>
      </c>
      <c r="F8" s="179">
        <v>1198</v>
      </c>
      <c r="G8" s="179">
        <f t="shared" si="1"/>
        <v>2029</v>
      </c>
      <c r="H8" s="179">
        <v>41</v>
      </c>
      <c r="I8" s="179">
        <v>384</v>
      </c>
      <c r="J8" s="78">
        <v>0</v>
      </c>
      <c r="K8" s="78">
        <v>0</v>
      </c>
      <c r="L8" s="179">
        <v>5</v>
      </c>
      <c r="M8" s="179">
        <v>15</v>
      </c>
      <c r="N8" s="179">
        <v>1582</v>
      </c>
      <c r="O8" s="179">
        <v>2</v>
      </c>
      <c r="P8" s="196">
        <v>2010</v>
      </c>
    </row>
    <row r="9" spans="1:16" s="180" customFormat="1" ht="44.45" customHeight="1">
      <c r="A9" s="74">
        <v>2011</v>
      </c>
      <c r="B9" s="179">
        <f t="shared" si="0"/>
        <v>1822</v>
      </c>
      <c r="C9" s="179">
        <v>444</v>
      </c>
      <c r="D9" s="179">
        <v>187</v>
      </c>
      <c r="E9" s="179">
        <v>176</v>
      </c>
      <c r="F9" s="179">
        <v>1015</v>
      </c>
      <c r="G9" s="179">
        <f t="shared" si="1"/>
        <v>1822</v>
      </c>
      <c r="H9" s="179">
        <v>37</v>
      </c>
      <c r="I9" s="179">
        <v>385</v>
      </c>
      <c r="J9" s="79">
        <v>0</v>
      </c>
      <c r="K9" s="79">
        <v>0</v>
      </c>
      <c r="L9" s="179">
        <v>6</v>
      </c>
      <c r="M9" s="179">
        <v>22</v>
      </c>
      <c r="N9" s="179">
        <v>1371</v>
      </c>
      <c r="O9" s="75">
        <v>1</v>
      </c>
      <c r="P9" s="196">
        <v>2011</v>
      </c>
    </row>
    <row r="10" spans="1:16" s="193" customFormat="1" ht="44.45" customHeight="1">
      <c r="A10" s="74">
        <v>2012</v>
      </c>
      <c r="B10" s="179">
        <f t="shared" si="0"/>
        <v>1665</v>
      </c>
      <c r="C10" s="179">
        <v>404</v>
      </c>
      <c r="D10" s="179">
        <v>138</v>
      </c>
      <c r="E10" s="179">
        <v>172</v>
      </c>
      <c r="F10" s="179">
        <v>951</v>
      </c>
      <c r="G10" s="179">
        <f t="shared" si="1"/>
        <v>1665</v>
      </c>
      <c r="H10" s="179">
        <v>36</v>
      </c>
      <c r="I10" s="179">
        <v>312</v>
      </c>
      <c r="J10" s="79">
        <v>0</v>
      </c>
      <c r="K10" s="79">
        <v>0</v>
      </c>
      <c r="L10" s="179">
        <v>3</v>
      </c>
      <c r="M10" s="179">
        <v>24</v>
      </c>
      <c r="N10" s="179">
        <v>1289</v>
      </c>
      <c r="O10" s="75">
        <v>1</v>
      </c>
      <c r="P10" s="196">
        <v>2012</v>
      </c>
    </row>
    <row r="11" spans="1:16" s="180" customFormat="1" ht="44.45" customHeight="1">
      <c r="A11" s="74">
        <v>2013</v>
      </c>
      <c r="B11" s="179">
        <f t="shared" si="0"/>
        <v>1475</v>
      </c>
      <c r="C11" s="236">
        <v>366</v>
      </c>
      <c r="D11" s="236">
        <v>126</v>
      </c>
      <c r="E11" s="236">
        <v>157</v>
      </c>
      <c r="F11" s="236">
        <v>826</v>
      </c>
      <c r="G11" s="179">
        <f t="shared" si="1"/>
        <v>1475</v>
      </c>
      <c r="H11" s="238">
        <v>30</v>
      </c>
      <c r="I11" s="238">
        <v>287</v>
      </c>
      <c r="J11" s="239">
        <v>0</v>
      </c>
      <c r="K11" s="239">
        <v>0</v>
      </c>
      <c r="L11" s="240">
        <v>2</v>
      </c>
      <c r="M11" s="237">
        <v>19</v>
      </c>
      <c r="N11" s="241">
        <v>1137</v>
      </c>
      <c r="O11" s="75">
        <v>0</v>
      </c>
      <c r="P11" s="196">
        <v>2013</v>
      </c>
    </row>
    <row r="12" spans="1:16" s="180" customFormat="1" ht="44.45" customHeight="1">
      <c r="A12" s="74">
        <v>2014</v>
      </c>
      <c r="B12" s="179">
        <f t="shared" si="0"/>
        <v>3384</v>
      </c>
      <c r="C12" s="236">
        <v>819</v>
      </c>
      <c r="D12" s="236">
        <v>255</v>
      </c>
      <c r="E12" s="236">
        <v>312</v>
      </c>
      <c r="F12" s="236">
        <v>1998</v>
      </c>
      <c r="G12" s="179">
        <f t="shared" si="1"/>
        <v>3319</v>
      </c>
      <c r="H12" s="239">
        <v>0</v>
      </c>
      <c r="I12" s="238">
        <v>714</v>
      </c>
      <c r="J12" s="239">
        <v>0</v>
      </c>
      <c r="K12" s="239">
        <v>0</v>
      </c>
      <c r="L12" s="240">
        <v>32</v>
      </c>
      <c r="M12" s="237">
        <v>44</v>
      </c>
      <c r="N12" s="241">
        <v>2504</v>
      </c>
      <c r="O12" s="75">
        <v>25</v>
      </c>
      <c r="P12" s="196">
        <v>2014</v>
      </c>
    </row>
    <row r="13" spans="1:16" s="180" customFormat="1" ht="44.45" customHeight="1">
      <c r="A13" s="74">
        <v>2015</v>
      </c>
      <c r="B13" s="179">
        <f t="shared" si="0"/>
        <v>1600</v>
      </c>
      <c r="C13" s="236">
        <v>392</v>
      </c>
      <c r="D13" s="236">
        <v>143</v>
      </c>
      <c r="E13" s="236">
        <v>178</v>
      </c>
      <c r="F13" s="236">
        <v>887</v>
      </c>
      <c r="G13" s="179">
        <f t="shared" si="1"/>
        <v>1600</v>
      </c>
      <c r="H13" s="238">
        <v>26</v>
      </c>
      <c r="I13" s="238">
        <v>542</v>
      </c>
      <c r="J13" s="239">
        <v>0</v>
      </c>
      <c r="K13" s="239">
        <v>0</v>
      </c>
      <c r="L13" s="240">
        <v>3</v>
      </c>
      <c r="M13" s="237">
        <v>13</v>
      </c>
      <c r="N13" s="241">
        <v>1015</v>
      </c>
      <c r="O13" s="75">
        <v>1</v>
      </c>
      <c r="P13" s="196">
        <v>2015</v>
      </c>
    </row>
    <row r="14" spans="1:16" s="180" customFormat="1" ht="44.45" customHeight="1">
      <c r="A14" s="74">
        <v>2016</v>
      </c>
      <c r="B14" s="179">
        <f t="shared" si="0"/>
        <v>1602</v>
      </c>
      <c r="C14" s="236">
        <v>395</v>
      </c>
      <c r="D14" s="236">
        <v>149</v>
      </c>
      <c r="E14" s="236">
        <v>180</v>
      </c>
      <c r="F14" s="236">
        <v>878</v>
      </c>
      <c r="G14" s="179">
        <f t="shared" si="1"/>
        <v>1602</v>
      </c>
      <c r="H14" s="238">
        <v>28</v>
      </c>
      <c r="I14" s="238">
        <v>290</v>
      </c>
      <c r="J14" s="239">
        <v>0</v>
      </c>
      <c r="K14" s="239">
        <v>0</v>
      </c>
      <c r="L14" s="240">
        <v>3</v>
      </c>
      <c r="M14" s="237">
        <v>12</v>
      </c>
      <c r="N14" s="241">
        <v>1269</v>
      </c>
      <c r="O14" s="75">
        <v>0</v>
      </c>
      <c r="P14" s="196">
        <v>2016</v>
      </c>
    </row>
    <row r="15" spans="1:16" s="193" customFormat="1" ht="44.45" customHeight="1">
      <c r="A15" s="74">
        <v>2017</v>
      </c>
      <c r="B15" s="179">
        <v>1502</v>
      </c>
      <c r="C15" s="236">
        <v>444</v>
      </c>
      <c r="D15" s="236">
        <v>169</v>
      </c>
      <c r="E15" s="236">
        <v>217</v>
      </c>
      <c r="F15" s="236">
        <v>672</v>
      </c>
      <c r="G15" s="237">
        <v>1502</v>
      </c>
      <c r="H15" s="238">
        <v>31</v>
      </c>
      <c r="I15" s="238">
        <v>300</v>
      </c>
      <c r="J15" s="239">
        <v>0</v>
      </c>
      <c r="K15" s="239">
        <v>0</v>
      </c>
      <c r="L15" s="240">
        <v>4</v>
      </c>
      <c r="M15" s="237">
        <v>25</v>
      </c>
      <c r="N15" s="241">
        <v>1141</v>
      </c>
      <c r="O15" s="75">
        <v>1</v>
      </c>
      <c r="P15" s="196">
        <v>2017</v>
      </c>
    </row>
    <row r="16" spans="1:16" s="193" customFormat="1" ht="44.45" customHeight="1">
      <c r="A16" s="201">
        <v>2018</v>
      </c>
      <c r="B16" s="198"/>
      <c r="C16" s="202"/>
      <c r="D16" s="202"/>
      <c r="E16" s="202"/>
      <c r="F16" s="202"/>
      <c r="G16" s="204"/>
      <c r="H16" s="205"/>
      <c r="I16" s="205"/>
      <c r="J16" s="210"/>
      <c r="K16" s="210"/>
      <c r="L16" s="203"/>
      <c r="M16" s="204"/>
      <c r="N16" s="206"/>
      <c r="O16" s="77"/>
      <c r="P16" s="199">
        <v>2018</v>
      </c>
    </row>
    <row r="17" spans="1:16" ht="14.1" customHeight="1">
      <c r="A17" s="173" t="s">
        <v>377</v>
      </c>
      <c r="B17" s="150"/>
      <c r="C17" s="11"/>
      <c r="D17" s="11"/>
      <c r="E17" s="11"/>
      <c r="F17" s="11"/>
      <c r="G17" s="11"/>
      <c r="H17" s="11"/>
      <c r="I17" s="11"/>
      <c r="J17" s="11"/>
      <c r="K17" s="151"/>
      <c r="L17" s="11"/>
      <c r="M17" s="11"/>
      <c r="N17" s="11"/>
      <c r="O17" s="11"/>
      <c r="P17" s="144" t="s">
        <v>378</v>
      </c>
    </row>
    <row r="18" spans="1:16" ht="14.1" customHeight="1">
      <c r="A18" s="152" t="s">
        <v>61</v>
      </c>
      <c r="B18" s="153"/>
      <c r="C18" s="154"/>
      <c r="D18" s="154"/>
      <c r="E18" s="154"/>
      <c r="F18" s="154"/>
      <c r="G18" s="154"/>
      <c r="H18" s="154"/>
      <c r="I18" s="154"/>
      <c r="J18" s="154"/>
      <c r="K18" s="155"/>
      <c r="L18" s="154"/>
      <c r="M18" s="154"/>
      <c r="N18" s="154"/>
      <c r="O18" s="154"/>
      <c r="P18" s="156"/>
    </row>
    <row r="19" spans="1:16" ht="32.85" customHeight="1">
      <c r="B19" s="150"/>
    </row>
    <row r="20" spans="1:16" ht="32.85" customHeight="1">
      <c r="B20" s="150"/>
    </row>
    <row r="21" spans="1:16" ht="32.85" customHeight="1"/>
    <row r="22" spans="1:16" ht="32.85" customHeight="1"/>
    <row r="23" spans="1:16" ht="32.85" customHeight="1"/>
    <row r="24" spans="1:16" s="4" customFormat="1" ht="16.5" customHeight="1">
      <c r="A24" s="8"/>
      <c r="B24" s="9"/>
      <c r="C24" s="9"/>
      <c r="D24" s="9"/>
      <c r="E24" s="9"/>
      <c r="F24" s="9"/>
      <c r="G24" s="9"/>
      <c r="H24" s="9"/>
      <c r="I24" s="9"/>
      <c r="J24" s="9"/>
      <c r="K24" s="157"/>
      <c r="L24" s="9"/>
      <c r="M24" s="9"/>
      <c r="N24" s="9"/>
      <c r="O24" s="9"/>
      <c r="P24" s="10"/>
    </row>
    <row r="25" spans="1:16" s="158" customFormat="1" ht="16.5" customHeight="1">
      <c r="A25" s="8"/>
      <c r="B25" s="9"/>
      <c r="C25" s="9"/>
      <c r="D25" s="9"/>
      <c r="E25" s="9"/>
      <c r="F25" s="9"/>
      <c r="G25" s="9"/>
      <c r="H25" s="9"/>
      <c r="I25" s="9"/>
      <c r="J25" s="9"/>
      <c r="K25" s="157"/>
      <c r="L25" s="9"/>
      <c r="M25" s="9"/>
      <c r="N25" s="9"/>
      <c r="O25" s="9"/>
      <c r="P25" s="10"/>
    </row>
    <row r="26" spans="1:16" ht="14.45" customHeight="1"/>
    <row r="27" spans="1:16" ht="18.95" customHeight="1"/>
    <row r="28" spans="1:16" ht="14.45" customHeight="1"/>
    <row r="29" spans="1:16" ht="14.45" customHeight="1"/>
    <row r="30" spans="1:16" ht="14.45" customHeight="1"/>
    <row r="31" spans="1:16" ht="14.45" customHeight="1"/>
    <row r="32" spans="1:16" ht="18.95" customHeight="1"/>
    <row r="33" ht="14.45" customHeight="1"/>
    <row r="34" ht="14.45" customHeight="1"/>
    <row r="35" ht="14.45" customHeight="1"/>
    <row r="36" ht="14.45" customHeight="1"/>
    <row r="37" ht="18.95" customHeight="1"/>
    <row r="38" ht="14.45" customHeight="1"/>
    <row r="39" ht="14.45" customHeight="1"/>
    <row r="40" ht="14.45" customHeight="1"/>
    <row r="41" ht="14.45" customHeight="1"/>
    <row r="42" ht="18.95" customHeight="1"/>
    <row r="43" ht="14.45" customHeight="1"/>
    <row r="44" ht="14.45" customHeight="1"/>
    <row r="45" ht="14.45" customHeight="1"/>
    <row r="46" ht="14.45" customHeight="1"/>
    <row r="47" ht="14.45" customHeight="1"/>
    <row r="48" ht="5.0999999999999996" customHeight="1"/>
    <row r="49" ht="15.75" customHeight="1"/>
    <row r="50" ht="15.75" customHeight="1"/>
  </sheetData>
  <mergeCells count="3">
    <mergeCell ref="G3:H3"/>
    <mergeCell ref="P4:P5"/>
    <mergeCell ref="A4:A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F22"/>
  <sheetViews>
    <sheetView view="pageBreakPreview" zoomScale="110" zoomScaleNormal="100" zoomScaleSheetLayoutView="110" workbookViewId="0">
      <selection activeCell="R22" sqref="R22"/>
    </sheetView>
  </sheetViews>
  <sheetFormatPr defaultRowHeight="17.25"/>
  <cols>
    <col min="1" max="1" width="11.375" style="516" customWidth="1"/>
    <col min="2" max="2" width="10.125" style="516" customWidth="1"/>
    <col min="3" max="3" width="11.625" style="516" customWidth="1"/>
    <col min="4" max="6" width="10.125" style="516" customWidth="1"/>
    <col min="7" max="7" width="11.5" style="516" customWidth="1"/>
    <col min="8" max="8" width="11" style="516" customWidth="1"/>
    <col min="9" max="9" width="11.375" style="516" customWidth="1"/>
    <col min="10" max="13" width="10" style="516" customWidth="1"/>
    <col min="14" max="14" width="10.5" style="516" customWidth="1"/>
    <col min="15" max="15" width="7.625" style="516" customWidth="1"/>
    <col min="16" max="16" width="8.125" style="516" customWidth="1"/>
    <col min="17" max="17" width="6.625" style="516" customWidth="1"/>
    <col min="18" max="18" width="8.25" style="516" customWidth="1"/>
    <col min="19" max="19" width="7.5" style="516" customWidth="1"/>
    <col min="20" max="20" width="8.375" style="516" customWidth="1"/>
    <col min="21" max="21" width="9.875" style="516" customWidth="1"/>
    <col min="22" max="22" width="9.5" style="516" customWidth="1"/>
    <col min="23" max="23" width="11" style="516" customWidth="1"/>
    <col min="24" max="24" width="8.25" style="516" customWidth="1"/>
    <col min="25" max="25" width="11.5" style="516" customWidth="1"/>
    <col min="26" max="30" width="7.875" style="516" customWidth="1"/>
    <col min="31" max="31" width="10.125" style="516" customWidth="1"/>
    <col min="32" max="32" width="9.5" style="516" customWidth="1"/>
    <col min="33" max="16384" width="9" style="516"/>
  </cols>
  <sheetData>
    <row r="1" spans="1:32" ht="20.25">
      <c r="A1" s="635" t="s">
        <v>453</v>
      </c>
      <c r="B1" s="504"/>
      <c r="C1" s="635"/>
      <c r="D1" s="635"/>
      <c r="E1" s="635"/>
      <c r="F1" s="635"/>
      <c r="G1" s="635"/>
      <c r="H1" s="635" t="s">
        <v>479</v>
      </c>
      <c r="I1" s="635"/>
      <c r="J1" s="635"/>
      <c r="K1" s="697"/>
      <c r="L1" s="697"/>
      <c r="M1" s="698"/>
      <c r="N1" s="635"/>
      <c r="O1" s="635" t="s">
        <v>454</v>
      </c>
      <c r="P1" s="635"/>
      <c r="Q1" s="635"/>
      <c r="R1" s="635"/>
      <c r="S1" s="635"/>
      <c r="T1" s="635"/>
      <c r="U1" s="697"/>
      <c r="V1" s="504"/>
      <c r="W1" s="697"/>
      <c r="X1" s="635" t="s">
        <v>480</v>
      </c>
      <c r="Y1" s="635"/>
      <c r="Z1" s="635"/>
      <c r="AA1" s="697"/>
      <c r="AB1" s="697"/>
      <c r="AC1" s="698"/>
      <c r="AD1" s="635"/>
      <c r="AE1" s="697"/>
      <c r="AF1" s="635"/>
    </row>
    <row r="2" spans="1:32" ht="21" thickBot="1">
      <c r="A2" s="699" t="s">
        <v>495</v>
      </c>
      <c r="B2" s="700"/>
      <c r="C2" s="637"/>
      <c r="D2" s="637"/>
      <c r="E2" s="637"/>
      <c r="F2" s="637"/>
      <c r="G2" s="637"/>
      <c r="H2" s="701"/>
      <c r="I2" s="702"/>
      <c r="J2" s="702"/>
      <c r="K2" s="703"/>
      <c r="L2" s="703"/>
      <c r="M2" s="704"/>
      <c r="N2" s="705" t="s">
        <v>496</v>
      </c>
      <c r="O2" s="699" t="s">
        <v>495</v>
      </c>
      <c r="P2" s="699"/>
      <c r="Q2" s="699"/>
      <c r="R2" s="699"/>
      <c r="S2" s="699"/>
      <c r="T2" s="699"/>
      <c r="U2" s="706"/>
      <c r="V2" s="700"/>
      <c r="W2" s="707"/>
      <c r="X2" s="701"/>
      <c r="Y2" s="702"/>
      <c r="Z2" s="702"/>
      <c r="AA2" s="703"/>
      <c r="AB2" s="703"/>
      <c r="AC2" s="704"/>
      <c r="AD2" s="702"/>
      <c r="AE2" s="703"/>
      <c r="AF2" s="705" t="s">
        <v>496</v>
      </c>
    </row>
    <row r="3" spans="1:32" ht="23.25" customHeight="1" thickTop="1">
      <c r="A3" s="1241" t="s">
        <v>25</v>
      </c>
      <c r="B3" s="664" t="s">
        <v>287</v>
      </c>
      <c r="C3" s="641"/>
      <c r="D3" s="640" t="s">
        <v>288</v>
      </c>
      <c r="E3" s="640"/>
      <c r="F3" s="1378" t="s">
        <v>289</v>
      </c>
      <c r="G3" s="1241"/>
      <c r="H3" s="708" t="s">
        <v>290</v>
      </c>
      <c r="I3" s="641"/>
      <c r="J3" s="640" t="s">
        <v>291</v>
      </c>
      <c r="K3" s="709"/>
      <c r="L3" s="285" t="s">
        <v>292</v>
      </c>
      <c r="M3" s="285"/>
      <c r="N3" s="1382" t="s">
        <v>293</v>
      </c>
      <c r="O3" s="1241" t="s">
        <v>25</v>
      </c>
      <c r="P3" s="710" t="s">
        <v>294</v>
      </c>
      <c r="Q3" s="710"/>
      <c r="R3" s="710" t="s">
        <v>295</v>
      </c>
      <c r="S3" s="314"/>
      <c r="T3" s="710" t="s">
        <v>296</v>
      </c>
      <c r="U3" s="711"/>
      <c r="V3" s="1379" t="s">
        <v>297</v>
      </c>
      <c r="W3" s="1379"/>
      <c r="X3" s="710" t="s">
        <v>298</v>
      </c>
      <c r="Y3" s="711"/>
      <c r="Z3" s="710" t="s">
        <v>299</v>
      </c>
      <c r="AA3" s="314"/>
      <c r="AB3" s="314" t="s">
        <v>300</v>
      </c>
      <c r="AC3" s="710"/>
      <c r="AD3" s="710" t="s">
        <v>301</v>
      </c>
      <c r="AE3" s="711"/>
      <c r="AF3" s="1271" t="s">
        <v>293</v>
      </c>
    </row>
    <row r="4" spans="1:32" ht="23.25" customHeight="1">
      <c r="A4" s="1242"/>
      <c r="B4" s="824" t="s">
        <v>302</v>
      </c>
      <c r="C4" s="825"/>
      <c r="D4" s="790" t="s">
        <v>303</v>
      </c>
      <c r="E4" s="790"/>
      <c r="F4" s="1380" t="s">
        <v>304</v>
      </c>
      <c r="G4" s="1243"/>
      <c r="H4" s="790" t="s">
        <v>305</v>
      </c>
      <c r="I4" s="825"/>
      <c r="J4" s="790" t="s">
        <v>306</v>
      </c>
      <c r="K4" s="821"/>
      <c r="L4" s="822" t="s">
        <v>307</v>
      </c>
      <c r="M4" s="822"/>
      <c r="N4" s="1383"/>
      <c r="O4" s="1242"/>
      <c r="P4" s="370" t="s">
        <v>308</v>
      </c>
      <c r="Q4" s="370"/>
      <c r="R4" s="370" t="s">
        <v>309</v>
      </c>
      <c r="S4" s="712"/>
      <c r="T4" s="370" t="s">
        <v>310</v>
      </c>
      <c r="U4" s="283"/>
      <c r="V4" s="1381" t="s">
        <v>311</v>
      </c>
      <c r="W4" s="1381"/>
      <c r="X4" s="370" t="s">
        <v>312</v>
      </c>
      <c r="Y4" s="283"/>
      <c r="Z4" s="370" t="s">
        <v>313</v>
      </c>
      <c r="AA4" s="712"/>
      <c r="AB4" s="712" t="s">
        <v>314</v>
      </c>
      <c r="AC4" s="370"/>
      <c r="AD4" s="370" t="s">
        <v>315</v>
      </c>
      <c r="AE4" s="283"/>
      <c r="AF4" s="1272"/>
    </row>
    <row r="5" spans="1:32" ht="23.25" customHeight="1">
      <c r="A5" s="1374" t="s">
        <v>320</v>
      </c>
      <c r="B5" s="319" t="s">
        <v>316</v>
      </c>
      <c r="C5" s="713" t="s">
        <v>317</v>
      </c>
      <c r="D5" s="319" t="s">
        <v>316</v>
      </c>
      <c r="E5" s="713" t="s">
        <v>317</v>
      </c>
      <c r="F5" s="319" t="s">
        <v>316</v>
      </c>
      <c r="G5" s="714" t="s">
        <v>317</v>
      </c>
      <c r="H5" s="319" t="s">
        <v>316</v>
      </c>
      <c r="I5" s="713" t="s">
        <v>317</v>
      </c>
      <c r="J5" s="319" t="s">
        <v>316</v>
      </c>
      <c r="K5" s="290" t="s">
        <v>317</v>
      </c>
      <c r="L5" s="715" t="s">
        <v>316</v>
      </c>
      <c r="M5" s="289" t="s">
        <v>317</v>
      </c>
      <c r="N5" s="1319" t="s">
        <v>323</v>
      </c>
      <c r="O5" s="1374" t="s">
        <v>320</v>
      </c>
      <c r="P5" s="319" t="s">
        <v>316</v>
      </c>
      <c r="Q5" s="714" t="s">
        <v>318</v>
      </c>
      <c r="R5" s="319" t="s">
        <v>316</v>
      </c>
      <c r="S5" s="716" t="s">
        <v>318</v>
      </c>
      <c r="T5" s="319" t="s">
        <v>316</v>
      </c>
      <c r="U5" s="714" t="s">
        <v>318</v>
      </c>
      <c r="V5" s="319" t="s">
        <v>316</v>
      </c>
      <c r="W5" s="714" t="s">
        <v>318</v>
      </c>
      <c r="X5" s="717" t="s">
        <v>316</v>
      </c>
      <c r="Y5" s="714" t="s">
        <v>318</v>
      </c>
      <c r="Z5" s="718" t="s">
        <v>316</v>
      </c>
      <c r="AA5" s="844" t="s">
        <v>318</v>
      </c>
      <c r="AB5" s="719" t="s">
        <v>316</v>
      </c>
      <c r="AC5" s="720" t="s">
        <v>318</v>
      </c>
      <c r="AD5" s="319" t="s">
        <v>316</v>
      </c>
      <c r="AE5" s="285" t="s">
        <v>319</v>
      </c>
      <c r="AF5" s="1376" t="s">
        <v>323</v>
      </c>
    </row>
    <row r="6" spans="1:32" ht="23.25" customHeight="1">
      <c r="A6" s="1375"/>
      <c r="B6" s="721" t="s">
        <v>321</v>
      </c>
      <c r="C6" s="1022" t="s">
        <v>322</v>
      </c>
      <c r="D6" s="721" t="s">
        <v>321</v>
      </c>
      <c r="E6" s="1022" t="s">
        <v>322</v>
      </c>
      <c r="F6" s="721" t="s">
        <v>321</v>
      </c>
      <c r="G6" s="1022" t="s">
        <v>322</v>
      </c>
      <c r="H6" s="721" t="s">
        <v>321</v>
      </c>
      <c r="I6" s="1022" t="s">
        <v>322</v>
      </c>
      <c r="J6" s="721" t="s">
        <v>321</v>
      </c>
      <c r="K6" s="1022" t="s">
        <v>322</v>
      </c>
      <c r="L6" s="722" t="s">
        <v>321</v>
      </c>
      <c r="M6" s="1020" t="s">
        <v>322</v>
      </c>
      <c r="N6" s="1320"/>
      <c r="O6" s="1375"/>
      <c r="P6" s="723" t="s">
        <v>321</v>
      </c>
      <c r="Q6" s="1022" t="s">
        <v>322</v>
      </c>
      <c r="R6" s="723" t="s">
        <v>321</v>
      </c>
      <c r="S6" s="724" t="s">
        <v>322</v>
      </c>
      <c r="T6" s="723" t="s">
        <v>321</v>
      </c>
      <c r="U6" s="1022" t="s">
        <v>322</v>
      </c>
      <c r="V6" s="723" t="s">
        <v>321</v>
      </c>
      <c r="W6" s="1022" t="s">
        <v>322</v>
      </c>
      <c r="X6" s="832" t="s">
        <v>321</v>
      </c>
      <c r="Y6" s="1020" t="s">
        <v>322</v>
      </c>
      <c r="Z6" s="833" t="s">
        <v>321</v>
      </c>
      <c r="AA6" s="1020" t="s">
        <v>322</v>
      </c>
      <c r="AB6" s="833" t="s">
        <v>321</v>
      </c>
      <c r="AC6" s="1020" t="s">
        <v>322</v>
      </c>
      <c r="AD6" s="723" t="s">
        <v>321</v>
      </c>
      <c r="AE6" s="834" t="s">
        <v>324</v>
      </c>
      <c r="AF6" s="1377"/>
    </row>
    <row r="7" spans="1:32" s="569" customFormat="1" ht="23.1" customHeight="1">
      <c r="A7" s="725">
        <v>2015</v>
      </c>
      <c r="B7" s="295">
        <v>377</v>
      </c>
      <c r="C7" s="295">
        <v>9275</v>
      </c>
      <c r="D7" s="295">
        <v>164</v>
      </c>
      <c r="E7" s="295">
        <v>9138</v>
      </c>
      <c r="F7" s="295">
        <v>80</v>
      </c>
      <c r="G7" s="295">
        <v>93515</v>
      </c>
      <c r="H7" s="295">
        <v>61</v>
      </c>
      <c r="I7" s="295">
        <v>2029454</v>
      </c>
      <c r="J7" s="295">
        <v>15</v>
      </c>
      <c r="K7" s="295">
        <v>123</v>
      </c>
      <c r="L7" s="295">
        <v>18</v>
      </c>
      <c r="M7" s="295">
        <v>729</v>
      </c>
      <c r="N7" s="726">
        <v>2015</v>
      </c>
      <c r="O7" s="725">
        <v>2015</v>
      </c>
      <c r="P7" s="295">
        <v>0</v>
      </c>
      <c r="Q7" s="295">
        <v>0</v>
      </c>
      <c r="R7" s="295">
        <v>9</v>
      </c>
      <c r="S7" s="295">
        <v>214</v>
      </c>
      <c r="T7" s="295">
        <v>3</v>
      </c>
      <c r="U7" s="295">
        <v>167</v>
      </c>
      <c r="V7" s="295">
        <v>2033</v>
      </c>
      <c r="W7" s="295">
        <v>9051</v>
      </c>
      <c r="X7" s="295">
        <v>4</v>
      </c>
      <c r="Y7" s="295">
        <v>13500</v>
      </c>
      <c r="Z7" s="295">
        <v>0</v>
      </c>
      <c r="AA7" s="295">
        <v>0</v>
      </c>
      <c r="AB7" s="295">
        <v>1</v>
      </c>
      <c r="AC7" s="295">
        <v>2</v>
      </c>
      <c r="AD7" s="295">
        <v>23</v>
      </c>
      <c r="AE7" s="295">
        <v>2735</v>
      </c>
      <c r="AF7" s="1004">
        <v>2015</v>
      </c>
    </row>
    <row r="8" spans="1:32" s="569" customFormat="1" ht="23.1" customHeight="1">
      <c r="A8" s="725">
        <v>2016</v>
      </c>
      <c r="B8" s="295">
        <v>426</v>
      </c>
      <c r="C8" s="295">
        <v>9993</v>
      </c>
      <c r="D8" s="295">
        <v>171</v>
      </c>
      <c r="E8" s="295">
        <v>8827</v>
      </c>
      <c r="F8" s="295">
        <v>71</v>
      </c>
      <c r="G8" s="295">
        <v>83100</v>
      </c>
      <c r="H8" s="295">
        <v>57</v>
      </c>
      <c r="I8" s="295">
        <v>1895790</v>
      </c>
      <c r="J8" s="295">
        <v>15</v>
      </c>
      <c r="K8" s="295">
        <v>129</v>
      </c>
      <c r="L8" s="295">
        <v>30</v>
      </c>
      <c r="M8" s="295">
        <v>663</v>
      </c>
      <c r="N8" s="726">
        <v>2016</v>
      </c>
      <c r="O8" s="725">
        <v>2016</v>
      </c>
      <c r="P8" s="295" t="s">
        <v>390</v>
      </c>
      <c r="Q8" s="295" t="s">
        <v>390</v>
      </c>
      <c r="R8" s="295">
        <v>12</v>
      </c>
      <c r="S8" s="295">
        <v>188</v>
      </c>
      <c r="T8" s="295">
        <v>4</v>
      </c>
      <c r="U8" s="295">
        <v>260</v>
      </c>
      <c r="V8" s="295">
        <v>2020</v>
      </c>
      <c r="W8" s="295">
        <v>8914</v>
      </c>
      <c r="X8" s="295">
        <v>3</v>
      </c>
      <c r="Y8" s="295">
        <v>10000</v>
      </c>
      <c r="Z8" s="295" t="s">
        <v>390</v>
      </c>
      <c r="AA8" s="295" t="s">
        <v>390</v>
      </c>
      <c r="AB8" s="295">
        <v>1</v>
      </c>
      <c r="AC8" s="295">
        <v>2</v>
      </c>
      <c r="AD8" s="295">
        <v>30</v>
      </c>
      <c r="AE8" s="295">
        <v>3455</v>
      </c>
      <c r="AF8" s="1004">
        <v>2016</v>
      </c>
    </row>
    <row r="9" spans="1:32" s="569" customFormat="1" ht="23.1" customHeight="1">
      <c r="A9" s="725">
        <v>2017</v>
      </c>
      <c r="B9" s="295">
        <v>420</v>
      </c>
      <c r="C9" s="295">
        <v>10582</v>
      </c>
      <c r="D9" s="295">
        <v>163</v>
      </c>
      <c r="E9" s="295">
        <v>8951</v>
      </c>
      <c r="F9" s="295">
        <v>63</v>
      </c>
      <c r="G9" s="295">
        <v>71141</v>
      </c>
      <c r="H9" s="295">
        <v>47</v>
      </c>
      <c r="I9" s="295">
        <v>1658570</v>
      </c>
      <c r="J9" s="295">
        <v>8</v>
      </c>
      <c r="K9" s="295">
        <v>131</v>
      </c>
      <c r="L9" s="295">
        <v>41</v>
      </c>
      <c r="M9" s="295">
        <v>1587</v>
      </c>
      <c r="N9" s="726">
        <v>2017</v>
      </c>
      <c r="O9" s="725">
        <v>2017</v>
      </c>
      <c r="P9" s="295">
        <v>0</v>
      </c>
      <c r="Q9" s="295">
        <v>0</v>
      </c>
      <c r="R9" s="295">
        <v>15</v>
      </c>
      <c r="S9" s="295">
        <v>193</v>
      </c>
      <c r="T9" s="295">
        <v>4</v>
      </c>
      <c r="U9" s="295">
        <v>368</v>
      </c>
      <c r="V9" s="295">
        <v>2024</v>
      </c>
      <c r="W9" s="295">
        <v>8993</v>
      </c>
      <c r="X9" s="295">
        <v>0</v>
      </c>
      <c r="Y9" s="295">
        <v>0</v>
      </c>
      <c r="Z9" s="295">
        <v>0</v>
      </c>
      <c r="AA9" s="295">
        <v>0</v>
      </c>
      <c r="AB9" s="295">
        <v>0</v>
      </c>
      <c r="AC9" s="295">
        <v>0</v>
      </c>
      <c r="AD9" s="295">
        <v>35</v>
      </c>
      <c r="AE9" s="295">
        <v>3572</v>
      </c>
      <c r="AF9" s="1004">
        <v>2017</v>
      </c>
    </row>
    <row r="10" spans="1:32" s="569" customFormat="1" ht="23.1" customHeight="1">
      <c r="A10" s="725">
        <v>2018</v>
      </c>
      <c r="B10" s="295">
        <v>409</v>
      </c>
      <c r="C10" s="295">
        <v>10822</v>
      </c>
      <c r="D10" s="295">
        <v>154</v>
      </c>
      <c r="E10" s="295">
        <v>8736</v>
      </c>
      <c r="F10" s="295">
        <v>62</v>
      </c>
      <c r="G10" s="295">
        <v>76289</v>
      </c>
      <c r="H10" s="295">
        <v>60</v>
      </c>
      <c r="I10" s="295">
        <v>1778614</v>
      </c>
      <c r="J10" s="295">
        <v>9</v>
      </c>
      <c r="K10" s="295">
        <v>157</v>
      </c>
      <c r="L10" s="295">
        <v>40</v>
      </c>
      <c r="M10" s="295">
        <v>2654</v>
      </c>
      <c r="N10" s="726">
        <v>2018</v>
      </c>
      <c r="O10" s="725">
        <v>2018</v>
      </c>
      <c r="P10" s="295">
        <v>0</v>
      </c>
      <c r="Q10" s="295">
        <v>0</v>
      </c>
      <c r="R10" s="295">
        <v>3</v>
      </c>
      <c r="S10" s="295">
        <v>42</v>
      </c>
      <c r="T10" s="295">
        <v>1</v>
      </c>
      <c r="U10" s="295">
        <v>11</v>
      </c>
      <c r="V10" s="295">
        <v>1348</v>
      </c>
      <c r="W10" s="295">
        <v>2323</v>
      </c>
      <c r="X10" s="295">
        <v>0</v>
      </c>
      <c r="Y10" s="295">
        <v>0</v>
      </c>
      <c r="Z10" s="295">
        <v>0</v>
      </c>
      <c r="AA10" s="295">
        <v>0</v>
      </c>
      <c r="AB10" s="295">
        <v>1</v>
      </c>
      <c r="AC10" s="295">
        <v>1</v>
      </c>
      <c r="AD10" s="295">
        <v>35</v>
      </c>
      <c r="AE10" s="295">
        <v>4214</v>
      </c>
      <c r="AF10" s="1004">
        <v>2018</v>
      </c>
    </row>
    <row r="11" spans="1:32" s="782" customFormat="1" ht="23.1" customHeight="1">
      <c r="A11" s="725">
        <v>2019</v>
      </c>
      <c r="B11" s="295">
        <v>401</v>
      </c>
      <c r="C11" s="295">
        <v>11288</v>
      </c>
      <c r="D11" s="295">
        <v>153</v>
      </c>
      <c r="E11" s="295">
        <v>8840</v>
      </c>
      <c r="F11" s="295">
        <v>58</v>
      </c>
      <c r="G11" s="295">
        <v>91238</v>
      </c>
      <c r="H11" s="295">
        <v>79</v>
      </c>
      <c r="I11" s="295">
        <v>1610304</v>
      </c>
      <c r="J11" s="295">
        <v>10</v>
      </c>
      <c r="K11" s="295">
        <v>133</v>
      </c>
      <c r="L11" s="295">
        <v>29</v>
      </c>
      <c r="M11" s="295">
        <v>1800</v>
      </c>
      <c r="N11" s="726">
        <v>2019</v>
      </c>
      <c r="O11" s="725">
        <v>2019</v>
      </c>
      <c r="P11" s="295" t="s">
        <v>442</v>
      </c>
      <c r="Q11" s="295" t="s">
        <v>443</v>
      </c>
      <c r="R11" s="295">
        <v>4</v>
      </c>
      <c r="S11" s="295">
        <v>55</v>
      </c>
      <c r="T11" s="295" t="s">
        <v>442</v>
      </c>
      <c r="U11" s="295" t="s">
        <v>444</v>
      </c>
      <c r="V11" s="295">
        <v>21974</v>
      </c>
      <c r="W11" s="295">
        <v>29404</v>
      </c>
      <c r="X11" s="295" t="s">
        <v>442</v>
      </c>
      <c r="Y11" s="295" t="s">
        <v>445</v>
      </c>
      <c r="Z11" s="295" t="s">
        <v>390</v>
      </c>
      <c r="AA11" s="295" t="s">
        <v>390</v>
      </c>
      <c r="AB11" s="295" t="s">
        <v>390</v>
      </c>
      <c r="AC11" s="295" t="s">
        <v>390</v>
      </c>
      <c r="AD11" s="295">
        <v>44</v>
      </c>
      <c r="AE11" s="295">
        <v>5326</v>
      </c>
      <c r="AF11" s="1004">
        <v>2019</v>
      </c>
    </row>
    <row r="12" spans="1:32" s="782" customFormat="1" ht="23.1" customHeight="1">
      <c r="A12" s="725">
        <v>2020</v>
      </c>
      <c r="B12" s="295">
        <v>377</v>
      </c>
      <c r="C12" s="295">
        <v>11355</v>
      </c>
      <c r="D12" s="295">
        <v>162</v>
      </c>
      <c r="E12" s="295">
        <v>8811</v>
      </c>
      <c r="F12" s="295">
        <v>52</v>
      </c>
      <c r="G12" s="295">
        <v>85269</v>
      </c>
      <c r="H12" s="295">
        <v>66</v>
      </c>
      <c r="I12" s="295">
        <v>1317538</v>
      </c>
      <c r="J12" s="295">
        <v>7</v>
      </c>
      <c r="K12" s="295">
        <v>53</v>
      </c>
      <c r="L12" s="295">
        <v>8</v>
      </c>
      <c r="M12" s="295">
        <v>127</v>
      </c>
      <c r="N12" s="726">
        <v>2020</v>
      </c>
      <c r="O12" s="725">
        <v>2020</v>
      </c>
      <c r="P12" s="295">
        <v>0</v>
      </c>
      <c r="Q12" s="295">
        <v>0</v>
      </c>
      <c r="R12" s="295">
        <v>4</v>
      </c>
      <c r="S12" s="295">
        <v>48</v>
      </c>
      <c r="T12" s="295">
        <v>0</v>
      </c>
      <c r="U12" s="295">
        <v>0</v>
      </c>
      <c r="V12" s="295">
        <v>1157</v>
      </c>
      <c r="W12" s="295">
        <v>2128</v>
      </c>
      <c r="X12" s="295">
        <v>1</v>
      </c>
      <c r="Y12" s="295">
        <v>5</v>
      </c>
      <c r="Z12" s="295">
        <v>1</v>
      </c>
      <c r="AA12" s="295">
        <v>2</v>
      </c>
      <c r="AB12" s="295">
        <v>0</v>
      </c>
      <c r="AC12" s="295">
        <v>0</v>
      </c>
      <c r="AD12" s="295">
        <v>57</v>
      </c>
      <c r="AE12" s="295">
        <v>5498</v>
      </c>
      <c r="AF12" s="1004">
        <v>2020</v>
      </c>
    </row>
    <row r="13" spans="1:32" s="943" customFormat="1" ht="23.1" customHeight="1">
      <c r="A13" s="725">
        <v>2021</v>
      </c>
      <c r="B13" s="295">
        <v>385</v>
      </c>
      <c r="C13" s="295">
        <v>11534</v>
      </c>
      <c r="D13" s="295">
        <v>146</v>
      </c>
      <c r="E13" s="295">
        <v>8488</v>
      </c>
      <c r="F13" s="295">
        <v>49</v>
      </c>
      <c r="G13" s="295">
        <v>77786</v>
      </c>
      <c r="H13" s="295">
        <v>76</v>
      </c>
      <c r="I13" s="295">
        <v>1162494</v>
      </c>
      <c r="J13" s="295">
        <v>7</v>
      </c>
      <c r="K13" s="295">
        <v>47</v>
      </c>
      <c r="L13" s="295">
        <v>31</v>
      </c>
      <c r="M13" s="295">
        <v>1540</v>
      </c>
      <c r="N13" s="726">
        <v>2021</v>
      </c>
      <c r="O13" s="725">
        <v>2021</v>
      </c>
      <c r="P13" s="295">
        <v>0</v>
      </c>
      <c r="Q13" s="295">
        <v>0</v>
      </c>
      <c r="R13" s="295">
        <v>4</v>
      </c>
      <c r="S13" s="295">
        <v>36</v>
      </c>
      <c r="T13" s="295">
        <v>1</v>
      </c>
      <c r="U13" s="295">
        <v>300</v>
      </c>
      <c r="V13" s="295">
        <v>1192</v>
      </c>
      <c r="W13" s="295">
        <v>2233</v>
      </c>
      <c r="X13" s="295">
        <v>1</v>
      </c>
      <c r="Y13" s="295">
        <v>5</v>
      </c>
      <c r="Z13" s="295">
        <v>1</v>
      </c>
      <c r="AA13" s="295">
        <v>2</v>
      </c>
      <c r="AB13" s="295">
        <v>0</v>
      </c>
      <c r="AC13" s="295">
        <v>0</v>
      </c>
      <c r="AD13" s="295">
        <v>63</v>
      </c>
      <c r="AE13" s="295">
        <v>6075</v>
      </c>
      <c r="AF13" s="1004">
        <v>2021</v>
      </c>
    </row>
    <row r="14" spans="1:32" s="943" customFormat="1" ht="23.1" customHeight="1">
      <c r="A14" s="725">
        <v>2022</v>
      </c>
      <c r="B14" s="295">
        <v>385</v>
      </c>
      <c r="C14" s="295">
        <v>12125</v>
      </c>
      <c r="D14" s="295">
        <v>132</v>
      </c>
      <c r="E14" s="295">
        <v>7933</v>
      </c>
      <c r="F14" s="295">
        <v>49</v>
      </c>
      <c r="G14" s="295">
        <v>69705</v>
      </c>
      <c r="H14" s="295">
        <v>74</v>
      </c>
      <c r="I14" s="295">
        <v>1206248</v>
      </c>
      <c r="J14" s="295">
        <v>6</v>
      </c>
      <c r="K14" s="295">
        <v>119</v>
      </c>
      <c r="L14" s="295">
        <v>37</v>
      </c>
      <c r="M14" s="295">
        <v>1340</v>
      </c>
      <c r="N14" s="726">
        <v>2022</v>
      </c>
      <c r="O14" s="725">
        <v>2022</v>
      </c>
      <c r="P14" s="295">
        <v>0</v>
      </c>
      <c r="Q14" s="295">
        <v>0</v>
      </c>
      <c r="R14" s="295">
        <v>2</v>
      </c>
      <c r="S14" s="295">
        <v>19</v>
      </c>
      <c r="T14" s="295">
        <v>1</v>
      </c>
      <c r="U14" s="295">
        <v>300</v>
      </c>
      <c r="V14" s="295">
        <v>2308</v>
      </c>
      <c r="W14" s="295">
        <v>5950</v>
      </c>
      <c r="X14" s="295">
        <v>1</v>
      </c>
      <c r="Y14" s="295">
        <v>1</v>
      </c>
      <c r="Z14" s="295">
        <v>3</v>
      </c>
      <c r="AA14" s="295">
        <v>6</v>
      </c>
      <c r="AB14" s="295">
        <v>1</v>
      </c>
      <c r="AC14" s="295">
        <v>2</v>
      </c>
      <c r="AD14" s="295">
        <v>76</v>
      </c>
      <c r="AE14" s="295">
        <v>6850</v>
      </c>
      <c r="AF14" s="1004">
        <v>2022</v>
      </c>
    </row>
    <row r="15" spans="1:32" s="943" customFormat="1" ht="23.1" customHeight="1">
      <c r="A15" s="1135">
        <v>2023</v>
      </c>
      <c r="B15" s="1162">
        <v>347</v>
      </c>
      <c r="C15" s="1163">
        <v>11449</v>
      </c>
      <c r="D15" s="1163">
        <v>127</v>
      </c>
      <c r="E15" s="1163">
        <v>7813</v>
      </c>
      <c r="F15" s="1163">
        <v>43</v>
      </c>
      <c r="G15" s="1163">
        <v>61882</v>
      </c>
      <c r="H15" s="1163">
        <v>104</v>
      </c>
      <c r="I15" s="1163">
        <v>1224798</v>
      </c>
      <c r="J15" s="1163">
        <v>5</v>
      </c>
      <c r="K15" s="1163">
        <v>96</v>
      </c>
      <c r="L15" s="1163">
        <v>41</v>
      </c>
      <c r="M15" s="1164">
        <v>1399</v>
      </c>
      <c r="N15" s="1165">
        <v>2023</v>
      </c>
      <c r="O15" s="1166">
        <v>2023</v>
      </c>
      <c r="P15" s="1163">
        <v>0</v>
      </c>
      <c r="Q15" s="1163">
        <v>0</v>
      </c>
      <c r="R15" s="1163">
        <v>2</v>
      </c>
      <c r="S15" s="1163">
        <v>20</v>
      </c>
      <c r="T15" s="1163">
        <v>1</v>
      </c>
      <c r="U15" s="1163">
        <v>300</v>
      </c>
      <c r="V15" s="1163">
        <v>12630</v>
      </c>
      <c r="W15" s="1163">
        <v>17884</v>
      </c>
      <c r="X15" s="1163">
        <v>0</v>
      </c>
      <c r="Y15" s="1163">
        <v>0</v>
      </c>
      <c r="Z15" s="1163">
        <v>1</v>
      </c>
      <c r="AA15" s="1163">
        <v>2</v>
      </c>
      <c r="AB15" s="1163">
        <v>0</v>
      </c>
      <c r="AC15" s="1163">
        <v>0</v>
      </c>
      <c r="AD15" s="1163">
        <v>82</v>
      </c>
      <c r="AE15" s="1164">
        <v>7008</v>
      </c>
      <c r="AF15" s="1136">
        <v>2023</v>
      </c>
    </row>
    <row r="16" spans="1:32" s="943" customFormat="1" ht="23.1" customHeight="1">
      <c r="A16" s="855">
        <v>2024</v>
      </c>
      <c r="B16" s="1171">
        <v>313</v>
      </c>
      <c r="C16" s="1172">
        <v>10345</v>
      </c>
      <c r="D16" s="1172">
        <v>122</v>
      </c>
      <c r="E16" s="1172">
        <v>7488</v>
      </c>
      <c r="F16" s="1172">
        <v>39</v>
      </c>
      <c r="G16" s="1172">
        <v>57402</v>
      </c>
      <c r="H16" s="1172">
        <v>97</v>
      </c>
      <c r="I16" s="1172">
        <v>1396064</v>
      </c>
      <c r="J16" s="1172">
        <v>4</v>
      </c>
      <c r="K16" s="1172">
        <v>93</v>
      </c>
      <c r="L16" s="1172">
        <v>39</v>
      </c>
      <c r="M16" s="1172">
        <v>1605</v>
      </c>
      <c r="N16" s="1167">
        <v>2024</v>
      </c>
      <c r="O16" s="1168">
        <v>2024</v>
      </c>
      <c r="P16" s="1172">
        <f ca="1">-P16</f>
        <v>0</v>
      </c>
      <c r="Q16" s="1172" t="s">
        <v>494</v>
      </c>
      <c r="R16" s="1172">
        <v>1</v>
      </c>
      <c r="S16" s="1172">
        <v>8</v>
      </c>
      <c r="T16" s="1172">
        <v>1</v>
      </c>
      <c r="U16" s="1172">
        <v>300</v>
      </c>
      <c r="V16" s="1172">
        <v>13878</v>
      </c>
      <c r="W16" s="1172">
        <v>19398</v>
      </c>
      <c r="X16" s="1172" t="s">
        <v>494</v>
      </c>
      <c r="Y16" s="1172" t="s">
        <v>494</v>
      </c>
      <c r="Z16" s="1172">
        <v>1</v>
      </c>
      <c r="AA16" s="1172">
        <v>2</v>
      </c>
      <c r="AB16" s="1172" t="s">
        <v>494</v>
      </c>
      <c r="AC16" s="1172" t="s">
        <v>494</v>
      </c>
      <c r="AD16" s="1172">
        <v>73</v>
      </c>
      <c r="AE16" s="1172">
        <v>6626</v>
      </c>
      <c r="AF16" s="1005">
        <v>2024</v>
      </c>
    </row>
    <row r="17" spans="1:32">
      <c r="A17" s="300" t="s">
        <v>427</v>
      </c>
      <c r="B17" s="727"/>
      <c r="C17" s="689"/>
      <c r="D17" s="689"/>
      <c r="E17" s="689"/>
      <c r="F17" s="689"/>
      <c r="G17" s="689"/>
      <c r="H17" s="689"/>
      <c r="I17" s="689"/>
      <c r="J17" s="689"/>
      <c r="K17" s="728"/>
      <c r="L17" s="728"/>
      <c r="M17" s="729"/>
      <c r="N17" s="302" t="s">
        <v>428</v>
      </c>
      <c r="O17" s="300" t="s">
        <v>427</v>
      </c>
      <c r="P17" s="730"/>
      <c r="Q17" s="730"/>
      <c r="R17" s="730"/>
      <c r="S17" s="730"/>
      <c r="T17" s="731"/>
      <c r="U17" s="732"/>
      <c r="V17" s="1169"/>
      <c r="W17" s="728"/>
      <c r="X17" s="689"/>
      <c r="Y17" s="728"/>
      <c r="Z17" s="689"/>
      <c r="AA17" s="729"/>
      <c r="AB17" s="727"/>
      <c r="AC17" s="689"/>
      <c r="AD17" s="689"/>
      <c r="AE17" s="728"/>
      <c r="AF17" s="302" t="s">
        <v>428</v>
      </c>
    </row>
    <row r="18" spans="1:32">
      <c r="A18" s="694" t="s">
        <v>482</v>
      </c>
      <c r="B18" s="553"/>
      <c r="C18" s="693"/>
      <c r="D18" s="693"/>
      <c r="E18" s="693"/>
      <c r="F18" s="693"/>
      <c r="G18" s="693"/>
      <c r="H18" s="693"/>
      <c r="I18" s="693"/>
      <c r="J18" s="693"/>
      <c r="K18" s="733"/>
      <c r="L18" s="733"/>
      <c r="M18" s="734"/>
      <c r="N18" s="694"/>
      <c r="O18" s="694"/>
      <c r="P18" s="694"/>
      <c r="Q18" s="694"/>
      <c r="R18" s="694"/>
      <c r="S18" s="694"/>
      <c r="T18" s="694"/>
      <c r="U18" s="735"/>
      <c r="V18" s="612"/>
      <c r="W18" s="733"/>
      <c r="X18" s="693"/>
      <c r="Y18" s="733"/>
      <c r="Z18" s="693"/>
      <c r="AA18" s="553"/>
      <c r="AB18" s="553"/>
      <c r="AC18" s="693"/>
      <c r="AD18" s="693"/>
      <c r="AE18" s="733"/>
      <c r="AF18" s="694"/>
    </row>
    <row r="19" spans="1:32">
      <c r="A19" s="694"/>
      <c r="B19" s="553"/>
      <c r="C19" s="693"/>
      <c r="D19" s="693"/>
      <c r="E19" s="693"/>
      <c r="F19" s="693"/>
      <c r="G19" s="693"/>
      <c r="H19" s="693"/>
      <c r="I19" s="693"/>
      <c r="J19" s="693"/>
      <c r="K19" s="733"/>
      <c r="L19" s="733"/>
      <c r="M19" s="734"/>
      <c r="N19" s="694"/>
      <c r="O19" s="694"/>
      <c r="P19" s="694"/>
      <c r="Q19" s="694"/>
      <c r="R19" s="694"/>
      <c r="S19" s="694"/>
      <c r="T19" s="694"/>
      <c r="U19" s="735"/>
      <c r="V19" s="553"/>
      <c r="W19" s="733"/>
      <c r="X19" s="693"/>
      <c r="Y19" s="733"/>
      <c r="Z19" s="693"/>
      <c r="AA19" s="553"/>
      <c r="AB19" s="553"/>
      <c r="AC19" s="693"/>
      <c r="AD19" s="693"/>
      <c r="AE19" s="733"/>
      <c r="AF19" s="694"/>
    </row>
    <row r="20" spans="1:32">
      <c r="A20" s="694"/>
      <c r="B20" s="553"/>
      <c r="C20" s="693"/>
      <c r="D20" s="693"/>
      <c r="E20" s="693"/>
      <c r="F20" s="693"/>
      <c r="G20" s="693"/>
      <c r="H20" s="693"/>
      <c r="I20" s="693"/>
      <c r="J20" s="693"/>
      <c r="K20" s="733"/>
      <c r="L20" s="733"/>
      <c r="M20" s="734"/>
      <c r="N20" s="694"/>
      <c r="O20" s="694"/>
      <c r="P20" s="694"/>
      <c r="Q20" s="694"/>
      <c r="R20" s="694"/>
      <c r="S20" s="694"/>
      <c r="T20" s="694"/>
      <c r="U20" s="735"/>
      <c r="V20" s="553"/>
      <c r="W20" s="733"/>
      <c r="X20" s="693"/>
      <c r="Y20" s="733"/>
      <c r="Z20" s="693"/>
      <c r="AA20" s="553"/>
      <c r="AB20" s="553"/>
      <c r="AC20" s="693"/>
      <c r="AD20" s="693"/>
      <c r="AE20" s="733"/>
      <c r="AF20" s="694"/>
    </row>
    <row r="21" spans="1:32">
      <c r="A21" s="694"/>
      <c r="B21" s="553"/>
      <c r="C21" s="693"/>
      <c r="D21" s="1173"/>
      <c r="E21" s="693"/>
      <c r="F21" s="693"/>
      <c r="G21" s="693"/>
      <c r="H21" s="693"/>
      <c r="I21" s="693"/>
      <c r="J21" s="693"/>
      <c r="K21" s="733"/>
      <c r="L21" s="733"/>
      <c r="M21" s="734"/>
      <c r="N21" s="694"/>
      <c r="O21" s="694"/>
      <c r="P21" s="694"/>
      <c r="Q21" s="694"/>
      <c r="R21" s="694"/>
      <c r="S21" s="694"/>
      <c r="T21" s="694"/>
      <c r="U21" s="735"/>
      <c r="V21" s="553"/>
      <c r="W21" s="733"/>
      <c r="X21" s="693"/>
      <c r="Y21" s="733"/>
      <c r="Z21" s="693"/>
      <c r="AA21" s="553"/>
      <c r="AB21" s="553"/>
      <c r="AC21" s="693"/>
      <c r="AD21" s="693"/>
      <c r="AE21" s="733"/>
      <c r="AF21" s="694"/>
    </row>
    <row r="22" spans="1:32">
      <c r="A22" s="694"/>
      <c r="B22" s="553"/>
      <c r="C22" s="693"/>
      <c r="D22" s="693"/>
      <c r="E22" s="693"/>
      <c r="F22" s="693"/>
      <c r="G22" s="693"/>
      <c r="H22" s="693"/>
      <c r="I22" s="693"/>
      <c r="J22" s="693"/>
      <c r="K22" s="733"/>
      <c r="L22" s="733"/>
      <c r="M22" s="734"/>
      <c r="N22" s="694"/>
      <c r="O22" s="694"/>
      <c r="P22" s="694"/>
      <c r="Q22" s="694"/>
      <c r="R22" s="694"/>
      <c r="S22" s="694"/>
      <c r="T22" s="694"/>
      <c r="U22" s="735"/>
      <c r="V22" s="553"/>
      <c r="W22" s="733"/>
      <c r="X22" s="693"/>
      <c r="Y22" s="733"/>
      <c r="Z22" s="693"/>
      <c r="AA22" s="553"/>
      <c r="AB22" s="553"/>
      <c r="AC22" s="693"/>
      <c r="AD22" s="693"/>
      <c r="AE22" s="733"/>
      <c r="AF22" s="694"/>
    </row>
  </sheetData>
  <mergeCells count="12">
    <mergeCell ref="A5:A6"/>
    <mergeCell ref="N5:N6"/>
    <mergeCell ref="O5:O6"/>
    <mergeCell ref="O3:O4"/>
    <mergeCell ref="AF3:AF4"/>
    <mergeCell ref="AF5:AF6"/>
    <mergeCell ref="F3:G3"/>
    <mergeCell ref="V3:W3"/>
    <mergeCell ref="F4:G4"/>
    <mergeCell ref="V4:W4"/>
    <mergeCell ref="A3:A4"/>
    <mergeCell ref="N3:N4"/>
  </mergeCells>
  <phoneticPr fontId="10" type="noConversion"/>
  <printOptions horizontalCentered="1"/>
  <pageMargins left="1.2204724409448819" right="1.2204724409448819" top="1.0236220472440944" bottom="2.3622047244094491" header="0.31496062992125984" footer="0.31496062992125984"/>
  <pageSetup paperSize="9" scale="86" orientation="portrait" r:id="rId1"/>
  <colBreaks count="1" manualBreakCount="1">
    <brk id="14" max="17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R37"/>
  <sheetViews>
    <sheetView view="pageBreakPreview" zoomScaleNormal="100" zoomScaleSheetLayoutView="100" workbookViewId="0">
      <pane xSplit="1" ySplit="5" topLeftCell="B6" activePane="bottomRight" state="frozen"/>
      <selection activeCell="N16" sqref="N16"/>
      <selection pane="topRight" activeCell="N16" sqref="N16"/>
      <selection pane="bottomLeft" activeCell="N16" sqref="N16"/>
      <selection pane="bottomRight" activeCell="H24" sqref="H24"/>
    </sheetView>
  </sheetViews>
  <sheetFormatPr defaultRowHeight="17.25"/>
  <cols>
    <col min="1" max="1" width="12.375" style="660" customWidth="1"/>
    <col min="2" max="4" width="14.125" style="516" customWidth="1"/>
    <col min="5" max="10" width="14.125" style="663" customWidth="1"/>
    <col min="11" max="18" width="15.625" style="663" customWidth="1"/>
    <col min="19" max="16384" width="9" style="663"/>
  </cols>
  <sheetData>
    <row r="1" spans="1:18" s="736" customFormat="1" ht="41.25" customHeight="1">
      <c r="A1" s="1384" t="s">
        <v>491</v>
      </c>
      <c r="B1" s="1384"/>
      <c r="C1" s="1384"/>
      <c r="D1" s="1384"/>
      <c r="E1" s="1384"/>
      <c r="F1" s="1384"/>
      <c r="G1" s="1384"/>
      <c r="H1" s="1384"/>
      <c r="I1" s="1384"/>
      <c r="J1" s="1384"/>
      <c r="K1" s="1384" t="s">
        <v>492</v>
      </c>
      <c r="L1" s="1384"/>
      <c r="M1" s="1384"/>
      <c r="N1" s="1384"/>
      <c r="O1" s="1384"/>
      <c r="P1" s="1384"/>
      <c r="Q1" s="1384"/>
      <c r="R1" s="1384"/>
    </row>
    <row r="2" spans="1:18" s="739" customFormat="1" ht="14.25" customHeight="1" thickBot="1">
      <c r="A2" s="737" t="s">
        <v>394</v>
      </c>
      <c r="B2" s="738"/>
      <c r="C2" s="738"/>
      <c r="D2" s="738"/>
      <c r="F2" s="740"/>
      <c r="J2" s="741" t="s">
        <v>493</v>
      </c>
      <c r="K2" s="737" t="s">
        <v>394</v>
      </c>
      <c r="L2" s="738"/>
      <c r="N2" s="740"/>
      <c r="R2" s="741" t="s">
        <v>493</v>
      </c>
    </row>
    <row r="3" spans="1:18" s="749" customFormat="1" ht="15.95" customHeight="1">
      <c r="A3" s="742"/>
      <c r="B3" s="743" t="s">
        <v>395</v>
      </c>
      <c r="C3" s="1012" t="s">
        <v>461</v>
      </c>
      <c r="D3" s="1012" t="s">
        <v>462</v>
      </c>
      <c r="E3" s="744" t="s">
        <v>396</v>
      </c>
      <c r="F3" s="743" t="s">
        <v>397</v>
      </c>
      <c r="G3" s="742" t="s">
        <v>398</v>
      </c>
      <c r="H3" s="742" t="s">
        <v>399</v>
      </c>
      <c r="I3" s="742" t="s">
        <v>400</v>
      </c>
      <c r="J3" s="745"/>
      <c r="K3" s="742"/>
      <c r="L3" s="746" t="s">
        <v>401</v>
      </c>
      <c r="M3" s="747" t="s">
        <v>402</v>
      </c>
      <c r="N3" s="746" t="s">
        <v>403</v>
      </c>
      <c r="O3" s="746" t="s">
        <v>404</v>
      </c>
      <c r="P3" s="746" t="s">
        <v>405</v>
      </c>
      <c r="Q3" s="746" t="s">
        <v>406</v>
      </c>
      <c r="R3" s="748"/>
    </row>
    <row r="4" spans="1:18" s="753" customFormat="1" ht="15.95" customHeight="1">
      <c r="A4" s="750" t="s">
        <v>7</v>
      </c>
      <c r="B4" s="751" t="s">
        <v>407</v>
      </c>
      <c r="C4" s="1013" t="s">
        <v>481</v>
      </c>
      <c r="D4" s="1013" t="s">
        <v>457</v>
      </c>
      <c r="E4" s="752" t="s">
        <v>408</v>
      </c>
      <c r="F4" s="1386" t="s">
        <v>409</v>
      </c>
      <c r="G4" s="750" t="s">
        <v>410</v>
      </c>
      <c r="I4" s="750"/>
      <c r="J4" s="750" t="s">
        <v>425</v>
      </c>
      <c r="K4" s="750" t="s">
        <v>7</v>
      </c>
      <c r="L4" s="753" t="s">
        <v>413</v>
      </c>
      <c r="M4" s="754" t="s">
        <v>414</v>
      </c>
      <c r="N4" s="755" t="s">
        <v>415</v>
      </c>
      <c r="O4" s="753" t="s">
        <v>416</v>
      </c>
      <c r="P4" s="753" t="s">
        <v>417</v>
      </c>
      <c r="R4" s="756" t="s">
        <v>172</v>
      </c>
    </row>
    <row r="5" spans="1:18" s="753" customFormat="1" ht="15.75" customHeight="1">
      <c r="A5" s="757"/>
      <c r="B5" s="758" t="s">
        <v>418</v>
      </c>
      <c r="C5" s="1014" t="s">
        <v>458</v>
      </c>
      <c r="D5" s="1014" t="s">
        <v>459</v>
      </c>
      <c r="E5" s="759" t="s">
        <v>419</v>
      </c>
      <c r="F5" s="1387"/>
      <c r="G5" s="761" t="s">
        <v>420</v>
      </c>
      <c r="H5" s="750" t="s">
        <v>411</v>
      </c>
      <c r="I5" s="750" t="s">
        <v>412</v>
      </c>
      <c r="J5" s="757"/>
      <c r="K5" s="757"/>
      <c r="L5" s="762" t="s">
        <v>421</v>
      </c>
      <c r="M5" s="763" t="s">
        <v>418</v>
      </c>
      <c r="N5" s="760" t="s">
        <v>422</v>
      </c>
      <c r="O5" s="762" t="s">
        <v>418</v>
      </c>
      <c r="P5" s="764" t="s">
        <v>423</v>
      </c>
      <c r="Q5" s="760" t="s">
        <v>424</v>
      </c>
      <c r="R5" s="765"/>
    </row>
    <row r="6" spans="1:18" s="771" customFormat="1" ht="22.5" customHeight="1">
      <c r="A6" s="768">
        <v>2015</v>
      </c>
      <c r="B6" s="769">
        <v>0</v>
      </c>
      <c r="C6" s="769" t="s">
        <v>357</v>
      </c>
      <c r="D6" s="769" t="s">
        <v>357</v>
      </c>
      <c r="E6" s="769">
        <v>0</v>
      </c>
      <c r="F6" s="769">
        <v>0</v>
      </c>
      <c r="G6" s="769">
        <v>0</v>
      </c>
      <c r="H6" s="769">
        <v>0</v>
      </c>
      <c r="I6" s="769">
        <v>0</v>
      </c>
      <c r="J6" s="770">
        <v>2015</v>
      </c>
      <c r="K6" s="980">
        <v>2015</v>
      </c>
      <c r="L6" s="772" t="s">
        <v>429</v>
      </c>
      <c r="M6" s="772" t="s">
        <v>429</v>
      </c>
      <c r="N6" s="772" t="s">
        <v>429</v>
      </c>
      <c r="O6" s="772" t="s">
        <v>429</v>
      </c>
      <c r="P6" s="772" t="s">
        <v>429</v>
      </c>
      <c r="Q6" s="772" t="s">
        <v>429</v>
      </c>
      <c r="R6" s="770">
        <v>2015</v>
      </c>
    </row>
    <row r="7" spans="1:18" s="771" customFormat="1" ht="22.5" customHeight="1">
      <c r="A7" s="768">
        <v>2016</v>
      </c>
      <c r="B7" s="769">
        <v>0</v>
      </c>
      <c r="C7" s="769" t="s">
        <v>357</v>
      </c>
      <c r="D7" s="769" t="s">
        <v>357</v>
      </c>
      <c r="E7" s="769">
        <v>0</v>
      </c>
      <c r="F7" s="769">
        <v>0</v>
      </c>
      <c r="G7" s="769">
        <v>0</v>
      </c>
      <c r="H7" s="769">
        <v>0</v>
      </c>
      <c r="I7" s="769">
        <v>0</v>
      </c>
      <c r="J7" s="770">
        <v>2016</v>
      </c>
      <c r="K7" s="980">
        <v>2016</v>
      </c>
      <c r="L7" s="772" t="s">
        <v>429</v>
      </c>
      <c r="M7" s="772" t="s">
        <v>429</v>
      </c>
      <c r="N7" s="772" t="s">
        <v>429</v>
      </c>
      <c r="O7" s="772" t="s">
        <v>429</v>
      </c>
      <c r="P7" s="772" t="s">
        <v>429</v>
      </c>
      <c r="Q7" s="772" t="s">
        <v>429</v>
      </c>
      <c r="R7" s="770">
        <v>2016</v>
      </c>
    </row>
    <row r="8" spans="1:18" s="771" customFormat="1" ht="22.5" customHeight="1">
      <c r="A8" s="768">
        <v>2017</v>
      </c>
      <c r="B8" s="769">
        <v>0</v>
      </c>
      <c r="C8" s="769" t="s">
        <v>357</v>
      </c>
      <c r="D8" s="769" t="s">
        <v>357</v>
      </c>
      <c r="E8" s="769">
        <v>0</v>
      </c>
      <c r="F8" s="769">
        <v>0</v>
      </c>
      <c r="G8" s="769">
        <v>0</v>
      </c>
      <c r="H8" s="769">
        <v>0</v>
      </c>
      <c r="I8" s="769">
        <v>0</v>
      </c>
      <c r="J8" s="770">
        <v>2017</v>
      </c>
      <c r="K8" s="980">
        <v>2017</v>
      </c>
      <c r="L8" s="772" t="s">
        <v>429</v>
      </c>
      <c r="M8" s="772" t="s">
        <v>429</v>
      </c>
      <c r="N8" s="772" t="s">
        <v>429</v>
      </c>
      <c r="O8" s="772" t="s">
        <v>429</v>
      </c>
      <c r="P8" s="772" t="s">
        <v>429</v>
      </c>
      <c r="Q8" s="772" t="s">
        <v>429</v>
      </c>
      <c r="R8" s="770">
        <v>2017</v>
      </c>
    </row>
    <row r="9" spans="1:18" s="771" customFormat="1" ht="22.5" customHeight="1">
      <c r="A9" s="768">
        <v>2018</v>
      </c>
      <c r="B9" s="769">
        <v>0</v>
      </c>
      <c r="C9" s="769" t="s">
        <v>357</v>
      </c>
      <c r="D9" s="769" t="s">
        <v>357</v>
      </c>
      <c r="E9" s="769">
        <v>0</v>
      </c>
      <c r="F9" s="769">
        <v>0</v>
      </c>
      <c r="G9" s="769">
        <v>0</v>
      </c>
      <c r="H9" s="769">
        <v>0</v>
      </c>
      <c r="I9" s="769">
        <v>3</v>
      </c>
      <c r="J9" s="770">
        <v>2018</v>
      </c>
      <c r="K9" s="980">
        <v>2018</v>
      </c>
      <c r="L9" s="772">
        <v>1</v>
      </c>
      <c r="M9" s="772" t="s">
        <v>429</v>
      </c>
      <c r="N9" s="772" t="s">
        <v>429</v>
      </c>
      <c r="O9" s="772" t="s">
        <v>429</v>
      </c>
      <c r="P9" s="772" t="s">
        <v>429</v>
      </c>
      <c r="Q9" s="772">
        <v>2</v>
      </c>
      <c r="R9" s="980">
        <v>2018</v>
      </c>
    </row>
    <row r="10" spans="1:18" s="771" customFormat="1" ht="22.5" customHeight="1">
      <c r="A10" s="768">
        <v>2019</v>
      </c>
      <c r="B10" s="769">
        <v>0</v>
      </c>
      <c r="C10" s="769" t="s">
        <v>357</v>
      </c>
      <c r="D10" s="769" t="s">
        <v>446</v>
      </c>
      <c r="E10" s="769">
        <v>0</v>
      </c>
      <c r="F10" s="769">
        <v>0</v>
      </c>
      <c r="G10" s="769">
        <v>0</v>
      </c>
      <c r="H10" s="769">
        <v>0</v>
      </c>
      <c r="I10" s="769">
        <v>3</v>
      </c>
      <c r="J10" s="770">
        <v>2019</v>
      </c>
      <c r="K10" s="980">
        <v>2019</v>
      </c>
      <c r="L10" s="772" t="s">
        <v>429</v>
      </c>
      <c r="M10" s="772" t="s">
        <v>429</v>
      </c>
      <c r="N10" s="772" t="s">
        <v>429</v>
      </c>
      <c r="O10" s="772" t="s">
        <v>429</v>
      </c>
      <c r="P10" s="772" t="s">
        <v>429</v>
      </c>
      <c r="Q10" s="772">
        <v>2</v>
      </c>
      <c r="R10" s="980">
        <v>2019</v>
      </c>
    </row>
    <row r="11" spans="1:18" s="771" customFormat="1" ht="22.5" customHeight="1">
      <c r="A11" s="768">
        <v>2020</v>
      </c>
      <c r="B11" s="769">
        <v>0</v>
      </c>
      <c r="C11" s="769" t="s">
        <v>357</v>
      </c>
      <c r="D11" s="769" t="s">
        <v>357</v>
      </c>
      <c r="E11" s="769">
        <v>0</v>
      </c>
      <c r="F11" s="769">
        <v>0</v>
      </c>
      <c r="G11" s="769">
        <v>0</v>
      </c>
      <c r="H11" s="769">
        <v>0</v>
      </c>
      <c r="I11" s="769">
        <v>2</v>
      </c>
      <c r="J11" s="770">
        <v>2020</v>
      </c>
      <c r="K11" s="980">
        <v>2020</v>
      </c>
      <c r="L11" s="772" t="s">
        <v>429</v>
      </c>
      <c r="M11" s="772" t="s">
        <v>429</v>
      </c>
      <c r="N11" s="772">
        <v>2</v>
      </c>
      <c r="O11" s="772" t="s">
        <v>429</v>
      </c>
      <c r="P11" s="772" t="s">
        <v>429</v>
      </c>
      <c r="Q11" s="772" t="s">
        <v>429</v>
      </c>
      <c r="R11" s="980">
        <v>2020</v>
      </c>
    </row>
    <row r="12" spans="1:18" s="766" customFormat="1" ht="22.5" customHeight="1">
      <c r="A12" s="768">
        <v>2021</v>
      </c>
      <c r="B12" s="769">
        <v>0</v>
      </c>
      <c r="C12" s="769" t="s">
        <v>357</v>
      </c>
      <c r="D12" s="769" t="s">
        <v>357</v>
      </c>
      <c r="E12" s="769">
        <v>0</v>
      </c>
      <c r="F12" s="769">
        <v>0</v>
      </c>
      <c r="G12" s="769">
        <v>0</v>
      </c>
      <c r="H12" s="769">
        <v>0</v>
      </c>
      <c r="I12" s="769">
        <v>5</v>
      </c>
      <c r="J12" s="770">
        <v>2021</v>
      </c>
      <c r="K12" s="980">
        <v>2021</v>
      </c>
      <c r="L12" s="772">
        <v>1</v>
      </c>
      <c r="M12" s="772" t="s">
        <v>429</v>
      </c>
      <c r="N12" s="772" t="s">
        <v>429</v>
      </c>
      <c r="O12" s="772" t="s">
        <v>429</v>
      </c>
      <c r="P12" s="772" t="s">
        <v>429</v>
      </c>
      <c r="Q12" s="772" t="s">
        <v>429</v>
      </c>
      <c r="R12" s="980">
        <v>2021</v>
      </c>
    </row>
    <row r="13" spans="1:18" s="766" customFormat="1" ht="22.5" customHeight="1">
      <c r="A13" s="768">
        <v>2022</v>
      </c>
      <c r="B13" s="769">
        <v>0</v>
      </c>
      <c r="C13" s="769" t="s">
        <v>357</v>
      </c>
      <c r="D13" s="769" t="s">
        <v>357</v>
      </c>
      <c r="E13" s="769">
        <v>0</v>
      </c>
      <c r="F13" s="769">
        <v>0</v>
      </c>
      <c r="G13" s="769">
        <v>0</v>
      </c>
      <c r="H13" s="769">
        <v>0</v>
      </c>
      <c r="I13" s="769">
        <v>1</v>
      </c>
      <c r="J13" s="770">
        <v>2022</v>
      </c>
      <c r="K13" s="980">
        <v>2022</v>
      </c>
      <c r="L13" s="772" t="s">
        <v>455</v>
      </c>
      <c r="M13" s="772" t="s">
        <v>455</v>
      </c>
      <c r="N13" s="772" t="s">
        <v>455</v>
      </c>
      <c r="O13" s="772" t="s">
        <v>455</v>
      </c>
      <c r="P13" s="772" t="s">
        <v>455</v>
      </c>
      <c r="Q13" s="772" t="s">
        <v>455</v>
      </c>
      <c r="R13" s="980">
        <v>2022</v>
      </c>
    </row>
    <row r="14" spans="1:18" s="766" customFormat="1" ht="22.5" customHeight="1">
      <c r="A14" s="1137">
        <v>2023</v>
      </c>
      <c r="B14" s="769">
        <v>0</v>
      </c>
      <c r="C14" s="769">
        <v>0</v>
      </c>
      <c r="D14" s="769">
        <v>0</v>
      </c>
      <c r="E14" s="769">
        <v>0</v>
      </c>
      <c r="F14" s="769">
        <v>0</v>
      </c>
      <c r="G14" s="769">
        <v>0</v>
      </c>
      <c r="H14" s="769">
        <v>0</v>
      </c>
      <c r="I14" s="1125">
        <v>1</v>
      </c>
      <c r="J14" s="980">
        <v>2023</v>
      </c>
      <c r="K14" s="980">
        <v>2023</v>
      </c>
      <c r="L14" s="772" t="s">
        <v>455</v>
      </c>
      <c r="M14" s="772" t="s">
        <v>455</v>
      </c>
      <c r="N14" s="772" t="s">
        <v>455</v>
      </c>
      <c r="O14" s="772" t="s">
        <v>455</v>
      </c>
      <c r="P14" s="772" t="s">
        <v>455</v>
      </c>
      <c r="Q14" s="1138" t="s">
        <v>455</v>
      </c>
      <c r="R14" s="980">
        <v>2023</v>
      </c>
    </row>
    <row r="15" spans="1:18" s="766" customFormat="1" ht="22.5" customHeight="1">
      <c r="A15" s="981">
        <v>2024</v>
      </c>
      <c r="B15" s="971" t="s">
        <v>429</v>
      </c>
      <c r="C15" s="971" t="s">
        <v>429</v>
      </c>
      <c r="D15" s="971">
        <v>1</v>
      </c>
      <c r="E15" s="971" t="s">
        <v>429</v>
      </c>
      <c r="F15" s="971" t="s">
        <v>429</v>
      </c>
      <c r="G15" s="971" t="s">
        <v>429</v>
      </c>
      <c r="H15" s="971" t="s">
        <v>429</v>
      </c>
      <c r="I15" s="971" t="s">
        <v>429</v>
      </c>
      <c r="J15" s="982">
        <v>2024</v>
      </c>
      <c r="K15" s="983">
        <v>2024</v>
      </c>
      <c r="L15" s="985" t="s">
        <v>429</v>
      </c>
      <c r="M15" s="984" t="s">
        <v>429</v>
      </c>
      <c r="N15" s="984" t="s">
        <v>429</v>
      </c>
      <c r="O15" s="984" t="s">
        <v>429</v>
      </c>
      <c r="P15" s="984" t="s">
        <v>429</v>
      </c>
      <c r="Q15" s="986" t="s">
        <v>429</v>
      </c>
      <c r="R15" s="983">
        <v>2024</v>
      </c>
    </row>
    <row r="16" spans="1:18" s="766" customFormat="1" ht="15" customHeight="1">
      <c r="A16" s="1385" t="s">
        <v>460</v>
      </c>
      <c r="B16" s="1385"/>
      <c r="C16" s="1385"/>
      <c r="D16" s="1385"/>
      <c r="E16" s="1016"/>
      <c r="F16" s="1016"/>
      <c r="G16" s="1016"/>
      <c r="H16" s="1016"/>
      <c r="I16" s="1016"/>
      <c r="J16" s="1015"/>
      <c r="K16" s="1015"/>
      <c r="L16" s="1017"/>
      <c r="M16" s="1017"/>
      <c r="N16" s="1017"/>
      <c r="O16" s="1017"/>
      <c r="P16" s="1017"/>
      <c r="Q16" s="1017"/>
      <c r="R16" s="1015"/>
    </row>
    <row r="17" spans="1:10" s="693" customFormat="1" ht="14.45" customHeight="1">
      <c r="A17" s="665" t="s">
        <v>375</v>
      </c>
      <c r="B17" s="767"/>
      <c r="C17" s="767"/>
      <c r="D17" s="767"/>
      <c r="E17" s="733"/>
      <c r="F17" s="733"/>
      <c r="G17" s="733"/>
      <c r="H17" s="733"/>
      <c r="I17" s="733"/>
      <c r="J17" s="733"/>
    </row>
    <row r="18" spans="1:10" s="693" customFormat="1" ht="14.45" customHeight="1">
      <c r="A18" s="665"/>
      <c r="B18" s="767"/>
      <c r="C18" s="767"/>
      <c r="D18" s="767"/>
      <c r="E18" s="733"/>
      <c r="F18" s="733"/>
      <c r="G18" s="733"/>
      <c r="H18" s="733"/>
      <c r="I18" s="733"/>
      <c r="J18" s="733"/>
    </row>
    <row r="19" spans="1:10" ht="19.5" customHeight="1"/>
    <row r="20" spans="1:10" ht="14.45" customHeight="1"/>
    <row r="21" spans="1:10" ht="14.45" customHeight="1"/>
    <row r="22" spans="1:10" ht="14.45" customHeight="1"/>
    <row r="23" spans="1:10" ht="14.45" customHeight="1"/>
    <row r="24" spans="1:10" ht="19.5" customHeight="1"/>
    <row r="25" spans="1:10" ht="14.45" customHeight="1"/>
    <row r="26" spans="1:10" ht="14.45" customHeight="1"/>
    <row r="27" spans="1:10" ht="14.45" customHeight="1"/>
    <row r="28" spans="1:10" ht="14.45" customHeight="1"/>
    <row r="29" spans="1:10" ht="19.5" customHeight="1"/>
    <row r="30" spans="1:10" ht="14.45" customHeight="1"/>
    <row r="31" spans="1:10" ht="14.45" customHeight="1"/>
    <row r="32" spans="1:10" ht="14.45" customHeight="1"/>
    <row r="33" ht="14.45" customHeight="1"/>
    <row r="34" ht="14.45" customHeight="1"/>
    <row r="35" ht="5.25" customHeight="1"/>
    <row r="36" ht="15.75" customHeight="1"/>
    <row r="37" ht="15.75" customHeight="1"/>
  </sheetData>
  <mergeCells count="4">
    <mergeCell ref="A1:J1"/>
    <mergeCell ref="K1:R1"/>
    <mergeCell ref="A16:D16"/>
    <mergeCell ref="F4:F5"/>
  </mergeCells>
  <phoneticPr fontId="10" type="noConversion"/>
  <printOptions horizontalCentered="1" gridLinesSet="0"/>
  <pageMargins left="1.2204724409448819" right="1.2204724409448819" top="1.0236220472440944" bottom="2.3622047244094491" header="0" footer="0"/>
  <pageSetup paperSize="9" scale="62" orientation="portrait" r:id="rId1"/>
  <headerFooter alignWithMargins="0"/>
  <colBreaks count="1" manualBreakCount="1">
    <brk id="10" max="1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/>
  <dimension ref="A1:O40"/>
  <sheetViews>
    <sheetView view="pageBreakPreview" workbookViewId="0">
      <pane xSplit="1" ySplit="5" topLeftCell="B6" activePane="bottomRight" state="frozen"/>
      <selection activeCell="D13" sqref="D13"/>
      <selection pane="topRight" activeCell="D13" sqref="D13"/>
      <selection pane="bottomLeft" activeCell="D13" sqref="D13"/>
      <selection pane="bottomRight" activeCell="E21" sqref="E21"/>
    </sheetView>
  </sheetViews>
  <sheetFormatPr defaultRowHeight="14.25"/>
  <cols>
    <col min="1" max="1" width="12.375" style="38" customWidth="1"/>
    <col min="2" max="2" width="14.125" style="19" customWidth="1"/>
    <col min="3" max="9" width="14.125" style="39" customWidth="1"/>
    <col min="10" max="10" width="12.375" style="19" customWidth="1"/>
    <col min="11" max="11" width="17" style="39" bestFit="1" customWidth="1"/>
    <col min="12" max="12" width="10.25" style="39" customWidth="1"/>
    <col min="13" max="13" width="10.375" style="39" customWidth="1"/>
    <col min="14" max="14" width="9.75" style="39" customWidth="1"/>
    <col min="15" max="15" width="10.25" style="39" customWidth="1"/>
    <col min="16" max="16" width="10.875" style="39" customWidth="1"/>
    <col min="17" max="16384" width="9" style="39"/>
  </cols>
  <sheetData>
    <row r="1" spans="1:15" s="31" customFormat="1" ht="20.100000000000001" customHeight="1">
      <c r="A1" s="40" t="s">
        <v>234</v>
      </c>
      <c r="B1" s="30"/>
      <c r="C1" s="30"/>
      <c r="D1" s="30"/>
      <c r="E1" s="30"/>
      <c r="F1" s="40" t="s">
        <v>235</v>
      </c>
      <c r="G1" s="30"/>
      <c r="H1" s="30"/>
      <c r="I1" s="30"/>
      <c r="J1" s="30"/>
      <c r="K1" s="58"/>
    </row>
    <row r="2" spans="1:15" s="33" customFormat="1" ht="20.100000000000001" customHeight="1" thickBot="1">
      <c r="A2" s="59" t="s">
        <v>137</v>
      </c>
      <c r="B2" s="60"/>
      <c r="C2" s="32"/>
      <c r="D2" s="32"/>
      <c r="E2" s="32"/>
      <c r="F2" s="32"/>
      <c r="G2" s="32"/>
      <c r="H2" s="32"/>
      <c r="J2" s="48" t="s">
        <v>193</v>
      </c>
    </row>
    <row r="3" spans="1:15" s="2" customFormat="1" ht="21" customHeight="1" thickTop="1">
      <c r="A3" s="20"/>
      <c r="B3" s="61" t="s">
        <v>138</v>
      </c>
      <c r="C3" s="62" t="s">
        <v>194</v>
      </c>
      <c r="D3" s="220" t="s">
        <v>195</v>
      </c>
      <c r="E3" s="219" t="s">
        <v>196</v>
      </c>
      <c r="F3" s="21" t="s">
        <v>197</v>
      </c>
      <c r="G3" s="21" t="s">
        <v>62</v>
      </c>
      <c r="H3" s="21" t="s">
        <v>139</v>
      </c>
      <c r="I3" s="162" t="s">
        <v>140</v>
      </c>
      <c r="J3" s="16"/>
    </row>
    <row r="4" spans="1:15" s="45" customFormat="1" ht="21" customHeight="1">
      <c r="A4" s="200" t="s">
        <v>7</v>
      </c>
      <c r="C4" s="63" t="s">
        <v>198</v>
      </c>
      <c r="D4" s="64"/>
      <c r="E4" s="64"/>
      <c r="G4" s="34" t="s">
        <v>199</v>
      </c>
      <c r="H4" s="43" t="s">
        <v>200</v>
      </c>
      <c r="I4" s="229"/>
      <c r="J4" s="207" t="s">
        <v>339</v>
      </c>
      <c r="K4" s="65"/>
      <c r="L4" s="65"/>
      <c r="M4" s="65"/>
      <c r="N4" s="65"/>
      <c r="O4" s="65"/>
    </row>
    <row r="5" spans="1:15" s="6" customFormat="1" ht="21" customHeight="1">
      <c r="A5" s="18"/>
      <c r="B5" s="37" t="s">
        <v>201</v>
      </c>
      <c r="C5" s="25" t="s">
        <v>202</v>
      </c>
      <c r="D5" s="221" t="s">
        <v>203</v>
      </c>
      <c r="E5" s="222" t="s">
        <v>204</v>
      </c>
      <c r="F5" s="35" t="s">
        <v>205</v>
      </c>
      <c r="G5" s="22" t="s">
        <v>206</v>
      </c>
      <c r="H5" s="35" t="s">
        <v>206</v>
      </c>
      <c r="I5" s="44" t="s">
        <v>37</v>
      </c>
      <c r="J5" s="7"/>
    </row>
    <row r="6" spans="1:15" s="93" customFormat="1" ht="22.5" customHeight="1">
      <c r="A6" s="83">
        <v>2009</v>
      </c>
      <c r="B6" s="75">
        <v>0</v>
      </c>
      <c r="C6" s="75">
        <v>0</v>
      </c>
      <c r="D6" s="75">
        <v>0</v>
      </c>
      <c r="E6" s="75">
        <v>0</v>
      </c>
      <c r="F6" s="75">
        <v>0</v>
      </c>
      <c r="G6" s="75">
        <v>0</v>
      </c>
      <c r="H6" s="75">
        <v>0</v>
      </c>
      <c r="I6" s="80">
        <v>375</v>
      </c>
      <c r="J6" s="84">
        <v>2009</v>
      </c>
      <c r="K6" s="86"/>
    </row>
    <row r="7" spans="1:15" s="93" customFormat="1" ht="22.5" customHeight="1">
      <c r="A7" s="83">
        <v>2010</v>
      </c>
      <c r="B7" s="75">
        <v>0</v>
      </c>
      <c r="C7" s="75">
        <v>0</v>
      </c>
      <c r="D7" s="75">
        <v>0</v>
      </c>
      <c r="E7" s="75">
        <v>0</v>
      </c>
      <c r="F7" s="75">
        <v>0</v>
      </c>
      <c r="G7" s="75">
        <v>0</v>
      </c>
      <c r="H7" s="75">
        <v>0</v>
      </c>
      <c r="I7" s="75">
        <v>0</v>
      </c>
      <c r="J7" s="84">
        <v>2010</v>
      </c>
      <c r="K7" s="86"/>
    </row>
    <row r="8" spans="1:15" s="90" customFormat="1" ht="22.5" customHeight="1">
      <c r="A8" s="83">
        <v>2011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  <c r="H8" s="75">
        <v>0</v>
      </c>
      <c r="I8" s="75">
        <v>0</v>
      </c>
      <c r="J8" s="84">
        <v>2011</v>
      </c>
      <c r="K8" s="89"/>
    </row>
    <row r="9" spans="1:15" s="90" customFormat="1" ht="22.5" customHeight="1">
      <c r="A9" s="83">
        <v>2012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  <c r="H9" s="75">
        <v>0</v>
      </c>
      <c r="I9" s="75">
        <v>0</v>
      </c>
      <c r="J9" s="84">
        <v>2012</v>
      </c>
      <c r="K9" s="89"/>
    </row>
    <row r="10" spans="1:15" s="51" customFormat="1" ht="22.5" customHeight="1">
      <c r="A10" s="83">
        <v>2013</v>
      </c>
      <c r="B10" s="75">
        <v>0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  <c r="H10" s="75">
        <v>0</v>
      </c>
      <c r="I10" s="75">
        <v>21</v>
      </c>
      <c r="J10" s="84">
        <v>2013</v>
      </c>
    </row>
    <row r="11" spans="1:15" s="51" customFormat="1" ht="22.5" customHeight="1">
      <c r="A11" s="83">
        <v>2014</v>
      </c>
      <c r="B11" s="75">
        <v>0</v>
      </c>
      <c r="C11" s="75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649</v>
      </c>
      <c r="J11" s="84">
        <v>2014</v>
      </c>
    </row>
    <row r="12" spans="1:15" s="51" customFormat="1" ht="22.5" customHeight="1">
      <c r="A12" s="83">
        <v>2015</v>
      </c>
      <c r="B12" s="75">
        <v>0</v>
      </c>
      <c r="C12" s="75">
        <v>0</v>
      </c>
      <c r="D12" s="75">
        <v>0</v>
      </c>
      <c r="E12" s="75">
        <v>0</v>
      </c>
      <c r="F12" s="75">
        <v>0</v>
      </c>
      <c r="G12" s="75">
        <v>0</v>
      </c>
      <c r="H12" s="75">
        <v>0</v>
      </c>
      <c r="I12" s="75">
        <v>143</v>
      </c>
      <c r="J12" s="84">
        <v>2015</v>
      </c>
    </row>
    <row r="13" spans="1:15" s="51" customFormat="1" ht="22.5" customHeight="1">
      <c r="A13" s="83">
        <v>2016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  <c r="H13" s="75">
        <v>0</v>
      </c>
      <c r="I13" s="75">
        <v>20</v>
      </c>
      <c r="J13" s="84">
        <v>2016</v>
      </c>
    </row>
    <row r="14" spans="1:15" s="51" customFormat="1" ht="22.5" customHeight="1">
      <c r="A14" s="83">
        <v>2017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  <c r="H14" s="75">
        <v>0</v>
      </c>
      <c r="I14" s="75">
        <v>50</v>
      </c>
      <c r="J14" s="84">
        <v>2017</v>
      </c>
    </row>
    <row r="15" spans="1:15" s="51" customFormat="1" ht="22.5" customHeight="1">
      <c r="A15" s="87">
        <v>2018</v>
      </c>
      <c r="B15" s="77">
        <v>0</v>
      </c>
      <c r="C15" s="77">
        <v>0</v>
      </c>
      <c r="D15" s="77">
        <v>0</v>
      </c>
      <c r="E15" s="77">
        <v>0</v>
      </c>
      <c r="F15" s="77">
        <v>0</v>
      </c>
      <c r="G15" s="77">
        <v>0</v>
      </c>
      <c r="H15" s="77">
        <v>0</v>
      </c>
      <c r="I15" s="77">
        <v>50</v>
      </c>
      <c r="J15" s="92">
        <v>2018</v>
      </c>
    </row>
    <row r="16" spans="1:15" s="51" customFormat="1" ht="14.45" customHeight="1">
      <c r="A16" s="173" t="s">
        <v>375</v>
      </c>
      <c r="B16" s="66"/>
      <c r="C16" s="57"/>
      <c r="D16" s="57"/>
      <c r="E16" s="57"/>
      <c r="F16" s="57"/>
      <c r="G16" s="57"/>
      <c r="H16" s="57"/>
      <c r="I16" s="57"/>
      <c r="J16" s="12" t="s">
        <v>376</v>
      </c>
    </row>
    <row r="17" spans="1:10" s="51" customFormat="1" ht="19.5" customHeight="1">
      <c r="A17" s="52"/>
      <c r="B17" s="66"/>
      <c r="J17" s="19"/>
    </row>
    <row r="18" spans="1:10" ht="14.45" customHeight="1">
      <c r="B18" s="45"/>
    </row>
    <row r="19" spans="1:10" ht="14.45" customHeight="1"/>
    <row r="20" spans="1:10" ht="14.45" customHeight="1"/>
    <row r="21" spans="1:10" ht="14.45" customHeight="1"/>
    <row r="22" spans="1:10" ht="19.5" customHeight="1"/>
    <row r="23" spans="1:10" ht="14.45" customHeight="1"/>
    <row r="24" spans="1:10" ht="14.45" customHeight="1"/>
    <row r="25" spans="1:10" ht="14.45" customHeight="1"/>
    <row r="26" spans="1:10" ht="14.45" customHeight="1"/>
    <row r="27" spans="1:10" ht="19.5" customHeight="1"/>
    <row r="28" spans="1:10" ht="14.45" customHeight="1"/>
    <row r="29" spans="1:10" ht="14.45" customHeight="1"/>
    <row r="30" spans="1:10" ht="14.45" customHeight="1"/>
    <row r="31" spans="1:10" ht="14.45" customHeight="1"/>
    <row r="32" spans="1:10" ht="19.5" customHeight="1"/>
    <row r="33" ht="14.45" customHeight="1"/>
    <row r="34" ht="14.45" customHeight="1"/>
    <row r="35" ht="14.45" customHeight="1"/>
    <row r="36" ht="14.45" customHeight="1"/>
    <row r="37" ht="14.45" customHeight="1"/>
    <row r="38" ht="5.25" customHeight="1"/>
    <row r="39" ht="15.75" customHeight="1"/>
    <row r="40" ht="15.75" customHeight="1"/>
  </sheetData>
  <phoneticPr fontId="11" type="noConversion"/>
  <printOptions horizontalCentered="1" gridLinesSet="0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9"/>
  <sheetViews>
    <sheetView view="pageBreakPreview" zoomScaleSheetLayoutView="100" workbookViewId="0">
      <pane xSplit="1" ySplit="5" topLeftCell="B6" activePane="bottomRight" state="frozen"/>
      <selection activeCell="A2" sqref="A2"/>
      <selection pane="topRight" activeCell="A2" sqref="A2"/>
      <selection pane="bottomLeft" activeCell="A2" sqref="A2"/>
      <selection pane="bottomRight" activeCell="F12" sqref="F12"/>
    </sheetView>
  </sheetViews>
  <sheetFormatPr defaultRowHeight="14.25"/>
  <cols>
    <col min="1" max="1" width="8.375" style="38" customWidth="1"/>
    <col min="2" max="2" width="11" style="26" customWidth="1"/>
    <col min="3" max="3" width="15.5" style="26" customWidth="1"/>
    <col min="4" max="4" width="12.5" style="26" customWidth="1"/>
    <col min="5" max="5" width="14.125" style="26" customWidth="1"/>
    <col min="6" max="6" width="13" style="26" customWidth="1"/>
    <col min="7" max="7" width="12.875" style="26" customWidth="1"/>
    <col min="8" max="11" width="13.125" style="26" customWidth="1"/>
    <col min="12" max="12" width="11.875" style="26" customWidth="1"/>
    <col min="13" max="16384" width="9" style="26"/>
  </cols>
  <sheetData>
    <row r="1" spans="1:12" s="23" customFormat="1" ht="20.100000000000001" customHeight="1">
      <c r="A1" s="1388" t="s">
        <v>336</v>
      </c>
      <c r="B1" s="1388"/>
      <c r="C1" s="1388"/>
      <c r="D1" s="1388"/>
      <c r="E1" s="1388"/>
      <c r="F1" s="1388"/>
      <c r="G1" s="1388" t="s">
        <v>341</v>
      </c>
      <c r="H1" s="1388"/>
      <c r="I1" s="1388"/>
      <c r="J1" s="1388"/>
      <c r="K1" s="1388"/>
      <c r="L1" s="1388"/>
    </row>
    <row r="2" spans="1:12" ht="20.100000000000001" hidden="1" customHeight="1">
      <c r="A2" s="67"/>
      <c r="B2" s="6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12" ht="20.100000000000001" customHeight="1" thickBot="1">
      <c r="A3" s="46" t="s">
        <v>137</v>
      </c>
      <c r="B3" s="46"/>
      <c r="C3" s="54"/>
      <c r="D3" s="54"/>
      <c r="E3" s="54"/>
      <c r="F3" s="47"/>
      <c r="G3" s="53"/>
      <c r="H3" s="53"/>
      <c r="I3" s="53"/>
      <c r="J3" s="53"/>
      <c r="K3" s="53"/>
      <c r="L3" s="48" t="s">
        <v>335</v>
      </c>
    </row>
    <row r="4" spans="1:12" s="70" customFormat="1" ht="32.25" customHeight="1" thickTop="1">
      <c r="A4" s="1331" t="s">
        <v>340</v>
      </c>
      <c r="B4" s="223" t="s">
        <v>334</v>
      </c>
      <c r="C4" s="223" t="s">
        <v>333</v>
      </c>
      <c r="D4" s="230" t="s">
        <v>369</v>
      </c>
      <c r="E4" s="208" t="s">
        <v>332</v>
      </c>
      <c r="F4" s="253" t="s">
        <v>331</v>
      </c>
      <c r="G4" s="68" t="s">
        <v>330</v>
      </c>
      <c r="H4" s="69" t="s">
        <v>329</v>
      </c>
      <c r="I4" s="69" t="s">
        <v>328</v>
      </c>
      <c r="J4" s="72" t="s">
        <v>327</v>
      </c>
      <c r="K4" s="5" t="s">
        <v>372</v>
      </c>
      <c r="L4" s="1336" t="s">
        <v>326</v>
      </c>
    </row>
    <row r="5" spans="1:12" s="70" customFormat="1" ht="39.75" customHeight="1">
      <c r="A5" s="1390"/>
      <c r="B5" s="267" t="s">
        <v>325</v>
      </c>
      <c r="C5" s="267" t="s">
        <v>207</v>
      </c>
      <c r="D5" s="268" t="s">
        <v>208</v>
      </c>
      <c r="E5" s="269" t="s">
        <v>209</v>
      </c>
      <c r="F5" s="267" t="s">
        <v>210</v>
      </c>
      <c r="G5" s="270" t="s">
        <v>211</v>
      </c>
      <c r="H5" s="268" t="s">
        <v>212</v>
      </c>
      <c r="I5" s="268" t="s">
        <v>213</v>
      </c>
      <c r="J5" s="268" t="s">
        <v>214</v>
      </c>
      <c r="K5" s="268" t="s">
        <v>215</v>
      </c>
      <c r="L5" s="1389"/>
    </row>
    <row r="6" spans="1:12" s="91" customFormat="1" ht="45.2" customHeight="1">
      <c r="A6" s="83">
        <v>2007</v>
      </c>
      <c r="B6" s="271">
        <v>3631</v>
      </c>
      <c r="C6" s="271">
        <v>2360</v>
      </c>
      <c r="D6" s="271">
        <v>22999</v>
      </c>
      <c r="E6" s="271">
        <v>0</v>
      </c>
      <c r="F6" s="271">
        <v>7000</v>
      </c>
      <c r="G6" s="271">
        <v>7079000</v>
      </c>
      <c r="H6" s="271">
        <v>57469</v>
      </c>
      <c r="I6" s="271">
        <v>4747</v>
      </c>
      <c r="J6" s="271">
        <v>2218</v>
      </c>
      <c r="K6" s="272">
        <v>3690369</v>
      </c>
      <c r="L6" s="86">
        <v>2007</v>
      </c>
    </row>
    <row r="7" spans="1:12" s="91" customFormat="1" ht="45.2" customHeight="1">
      <c r="A7" s="83">
        <v>2008</v>
      </c>
      <c r="B7" s="75">
        <v>0</v>
      </c>
      <c r="C7" s="75">
        <v>2574</v>
      </c>
      <c r="D7" s="75">
        <v>28000</v>
      </c>
      <c r="E7" s="75">
        <v>0</v>
      </c>
      <c r="F7" s="75">
        <v>3500</v>
      </c>
      <c r="G7" s="75">
        <v>8674000</v>
      </c>
      <c r="H7" s="75">
        <v>29691</v>
      </c>
      <c r="I7" s="75">
        <v>4889</v>
      </c>
      <c r="J7" s="75">
        <v>2666</v>
      </c>
      <c r="K7" s="82">
        <v>4075887</v>
      </c>
      <c r="L7" s="86">
        <v>2008</v>
      </c>
    </row>
    <row r="8" spans="1:12" s="91" customFormat="1" ht="45.2" customHeight="1">
      <c r="A8" s="83">
        <v>2009</v>
      </c>
      <c r="B8" s="75">
        <v>0</v>
      </c>
      <c r="C8" s="75">
        <v>2000</v>
      </c>
      <c r="D8" s="75">
        <v>28000</v>
      </c>
      <c r="E8" s="75">
        <v>0</v>
      </c>
      <c r="F8" s="75">
        <v>3000</v>
      </c>
      <c r="G8" s="75">
        <v>31500000</v>
      </c>
      <c r="H8" s="75">
        <v>18600</v>
      </c>
      <c r="I8" s="75">
        <v>5010</v>
      </c>
      <c r="J8" s="75">
        <v>2700</v>
      </c>
      <c r="K8" s="82">
        <v>3391100</v>
      </c>
      <c r="L8" s="86">
        <v>2009</v>
      </c>
    </row>
    <row r="9" spans="1:12" s="91" customFormat="1" ht="45.2" customHeight="1">
      <c r="A9" s="83">
        <v>2010</v>
      </c>
      <c r="B9" s="75">
        <v>0</v>
      </c>
      <c r="C9" s="75">
        <v>2000</v>
      </c>
      <c r="D9" s="75">
        <v>27000</v>
      </c>
      <c r="E9" s="75">
        <v>0</v>
      </c>
      <c r="F9" s="75">
        <v>0</v>
      </c>
      <c r="G9" s="75">
        <v>33178580</v>
      </c>
      <c r="H9" s="75">
        <v>20000</v>
      </c>
      <c r="I9" s="75">
        <v>0</v>
      </c>
      <c r="J9" s="75">
        <v>5000</v>
      </c>
      <c r="K9" s="82">
        <v>3371664</v>
      </c>
      <c r="L9" s="86">
        <v>2010</v>
      </c>
    </row>
    <row r="10" spans="1:12" s="91" customFormat="1" ht="45.2" customHeight="1">
      <c r="A10" s="83">
        <v>2011</v>
      </c>
      <c r="B10" s="76">
        <v>0</v>
      </c>
      <c r="C10" s="75">
        <v>2000</v>
      </c>
      <c r="D10" s="75">
        <v>27000</v>
      </c>
      <c r="E10" s="75">
        <v>0</v>
      </c>
      <c r="F10" s="75">
        <v>0</v>
      </c>
      <c r="G10" s="75">
        <v>33178580</v>
      </c>
      <c r="H10" s="75">
        <v>20000</v>
      </c>
      <c r="I10" s="75">
        <v>0</v>
      </c>
      <c r="J10" s="75">
        <v>5000</v>
      </c>
      <c r="K10" s="82">
        <v>3371664</v>
      </c>
      <c r="L10" s="86">
        <v>2011</v>
      </c>
    </row>
    <row r="11" spans="1:12" s="91" customFormat="1" ht="45.2" customHeight="1">
      <c r="A11" s="83">
        <v>2012</v>
      </c>
      <c r="B11" s="76">
        <v>0</v>
      </c>
      <c r="C11" s="75">
        <v>2800</v>
      </c>
      <c r="D11" s="75">
        <v>16500</v>
      </c>
      <c r="E11" s="75">
        <v>0</v>
      </c>
      <c r="F11" s="75">
        <v>0</v>
      </c>
      <c r="G11" s="75">
        <v>11800000</v>
      </c>
      <c r="H11" s="75">
        <v>9000</v>
      </c>
      <c r="I11" s="75">
        <v>0</v>
      </c>
      <c r="J11" s="75">
        <v>3300</v>
      </c>
      <c r="K11" s="82">
        <v>2031500</v>
      </c>
      <c r="L11" s="86">
        <v>2012</v>
      </c>
    </row>
    <row r="12" spans="1:12" s="81" customFormat="1" ht="45.2" customHeight="1">
      <c r="A12" s="83">
        <v>2013</v>
      </c>
      <c r="B12" s="76">
        <v>0</v>
      </c>
      <c r="C12" s="75">
        <v>2800</v>
      </c>
      <c r="D12" s="75">
        <v>20000</v>
      </c>
      <c r="E12" s="75">
        <v>0</v>
      </c>
      <c r="F12" s="75">
        <v>0</v>
      </c>
      <c r="G12" s="75">
        <v>37000000</v>
      </c>
      <c r="H12" s="75">
        <v>13000</v>
      </c>
      <c r="I12" s="75">
        <v>0</v>
      </c>
      <c r="J12" s="75">
        <v>3300</v>
      </c>
      <c r="K12" s="82">
        <v>1956300</v>
      </c>
      <c r="L12" s="86">
        <v>2013</v>
      </c>
    </row>
    <row r="13" spans="1:12" s="81" customFormat="1" ht="45.2" customHeight="1">
      <c r="A13" s="83">
        <v>2014</v>
      </c>
      <c r="B13" s="76">
        <v>0</v>
      </c>
      <c r="C13" s="75">
        <v>2800</v>
      </c>
      <c r="D13" s="75">
        <v>20000</v>
      </c>
      <c r="E13" s="75">
        <v>0</v>
      </c>
      <c r="F13" s="75">
        <v>0</v>
      </c>
      <c r="G13" s="75">
        <v>20320000</v>
      </c>
      <c r="H13" s="75">
        <v>33000</v>
      </c>
      <c r="I13" s="75">
        <v>0</v>
      </c>
      <c r="J13" s="75">
        <v>3300</v>
      </c>
      <c r="K13" s="82">
        <v>7506570</v>
      </c>
      <c r="L13" s="86">
        <v>2014</v>
      </c>
    </row>
    <row r="14" spans="1:12" s="81" customFormat="1" ht="45.2" customHeight="1">
      <c r="A14" s="83">
        <v>2015</v>
      </c>
      <c r="B14" s="76">
        <v>0</v>
      </c>
      <c r="C14" s="75">
        <v>2800</v>
      </c>
      <c r="D14" s="75">
        <v>20000</v>
      </c>
      <c r="E14" s="75">
        <v>0</v>
      </c>
      <c r="F14" s="75">
        <v>0</v>
      </c>
      <c r="G14" s="75">
        <v>27900000</v>
      </c>
      <c r="H14" s="75">
        <v>15000</v>
      </c>
      <c r="I14" s="75">
        <v>0</v>
      </c>
      <c r="J14" s="75">
        <v>3500</v>
      </c>
      <c r="K14" s="82">
        <v>6636641</v>
      </c>
      <c r="L14" s="86">
        <v>2015</v>
      </c>
    </row>
    <row r="15" spans="1:12" s="81" customFormat="1" ht="45.2" customHeight="1">
      <c r="A15" s="83">
        <v>2016</v>
      </c>
      <c r="B15" s="76">
        <v>0</v>
      </c>
      <c r="C15" s="75">
        <v>2800</v>
      </c>
      <c r="D15" s="75">
        <v>20000</v>
      </c>
      <c r="E15" s="75">
        <v>0</v>
      </c>
      <c r="F15" s="75">
        <v>0</v>
      </c>
      <c r="G15" s="75">
        <v>20900000</v>
      </c>
      <c r="H15" s="75">
        <v>34000</v>
      </c>
      <c r="I15" s="75">
        <v>3000</v>
      </c>
      <c r="J15" s="75">
        <v>4000</v>
      </c>
      <c r="K15" s="82">
        <v>6156673</v>
      </c>
      <c r="L15" s="86">
        <v>2016</v>
      </c>
    </row>
    <row r="16" spans="1:12" s="81" customFormat="1" ht="45.2" customHeight="1">
      <c r="A16" s="87">
        <v>2017</v>
      </c>
      <c r="B16" s="276">
        <v>0</v>
      </c>
      <c r="C16" s="77">
        <v>2800</v>
      </c>
      <c r="D16" s="77">
        <v>20000</v>
      </c>
      <c r="E16" s="277">
        <v>0</v>
      </c>
      <c r="F16" s="277">
        <v>0</v>
      </c>
      <c r="G16" s="77">
        <v>27900000</v>
      </c>
      <c r="H16" s="77">
        <v>33000</v>
      </c>
      <c r="I16" s="77">
        <v>3000</v>
      </c>
      <c r="J16" s="77">
        <v>4000</v>
      </c>
      <c r="K16" s="85">
        <v>6291745</v>
      </c>
      <c r="L16" s="88">
        <v>2017</v>
      </c>
    </row>
    <row r="17" spans="1:12" s="70" customFormat="1" ht="14.1" customHeight="1">
      <c r="A17" s="173" t="s">
        <v>375</v>
      </c>
      <c r="B17" s="71"/>
      <c r="C17" s="55"/>
      <c r="D17" s="55"/>
      <c r="E17" s="55"/>
      <c r="F17" s="55"/>
      <c r="G17" s="56"/>
      <c r="H17" s="56"/>
      <c r="I17" s="56"/>
      <c r="J17" s="56"/>
      <c r="K17" s="56"/>
      <c r="L17" s="12" t="s">
        <v>376</v>
      </c>
    </row>
    <row r="18" spans="1:12" s="70" customFormat="1" ht="14.1" customHeight="1">
      <c r="A18" s="71" t="s">
        <v>282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</row>
    <row r="19" spans="1:12">
      <c r="A19" s="52"/>
    </row>
  </sheetData>
  <mergeCells count="4">
    <mergeCell ref="A1:F1"/>
    <mergeCell ref="G1:L1"/>
    <mergeCell ref="L4:L5"/>
    <mergeCell ref="A4:A5"/>
  </mergeCells>
  <phoneticPr fontId="10" type="noConversion"/>
  <printOptions horizontalCentered="1"/>
  <pageMargins left="1.2204724409448819" right="1.2204724409448819" top="1.0236220472440944" bottom="2.3622047244094491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23</vt:i4>
      </vt:variant>
      <vt:variant>
        <vt:lpstr>이름 지정된 범위</vt:lpstr>
      </vt:variant>
      <vt:variant>
        <vt:i4>14</vt:i4>
      </vt:variant>
    </vt:vector>
  </HeadingPairs>
  <TitlesOfParts>
    <vt:vector size="37" baseType="lpstr">
      <vt:lpstr>1.농가및농가인구</vt:lpstr>
      <vt:lpstr>2.경지면적</vt:lpstr>
      <vt:lpstr>3.농업진흥지역 지정</vt:lpstr>
      <vt:lpstr>4.식량작물생산량(정곡)(농업정책과)</vt:lpstr>
      <vt:lpstr>5.미곡(농업정책과)</vt:lpstr>
      <vt:lpstr>6.맥류, 7.잡곡(농업정책과)</vt:lpstr>
      <vt:lpstr>8.두류(농업정책과)</vt:lpstr>
      <vt:lpstr>9.서류(농업정책과)</vt:lpstr>
      <vt:lpstr>10.채소류생산량(4-1)(농업정책과)</vt:lpstr>
      <vt:lpstr>10.채소류생산량(4-2)(농업정책과)</vt:lpstr>
      <vt:lpstr>10.채소류생산량(4-3)(농업정책과)</vt:lpstr>
      <vt:lpstr>10.채소류생산량(4-4)(농업정책과)</vt:lpstr>
      <vt:lpstr>11.특용작물생산량(농업정책과)</vt:lpstr>
      <vt:lpstr>12.과실류생산량(농업정책과)</vt:lpstr>
      <vt:lpstr>13.공공비축 미곡 매입실적</vt:lpstr>
      <vt:lpstr>14.정부관리양곡(조곡)보관창고</vt:lpstr>
      <vt:lpstr>13.농업협동조합</vt:lpstr>
      <vt:lpstr>14. 농업용기계보유</vt:lpstr>
      <vt:lpstr>17.비료공급</vt:lpstr>
      <vt:lpstr>15.가축사육(축산과)</vt:lpstr>
      <vt:lpstr>16가축전염병발생</vt:lpstr>
      <vt:lpstr>19.가축전염병발생</vt:lpstr>
      <vt:lpstr>20.가축전염병 예방주사 실적</vt:lpstr>
      <vt:lpstr>'1.농가및농가인구'!Print_Area</vt:lpstr>
      <vt:lpstr>'10.채소류생산량(4-3)(농업정책과)'!Print_Area</vt:lpstr>
      <vt:lpstr>'10.채소류생산량(4-4)(농업정책과)'!Print_Area</vt:lpstr>
      <vt:lpstr>'12.과실류생산량(농업정책과)'!Print_Area</vt:lpstr>
      <vt:lpstr>'13.공공비축 미곡 매입실적'!Print_Area</vt:lpstr>
      <vt:lpstr>'15.가축사육(축산과)'!Print_Area</vt:lpstr>
      <vt:lpstr>'16가축전염병발생'!Print_Area</vt:lpstr>
      <vt:lpstr>'19.가축전염병발생'!Print_Area</vt:lpstr>
      <vt:lpstr>'2.경지면적'!Print_Area</vt:lpstr>
      <vt:lpstr>'20.가축전염병 예방주사 실적'!Print_Area</vt:lpstr>
      <vt:lpstr>'3.농업진흥지역 지정'!Print_Area</vt:lpstr>
      <vt:lpstr>'5.미곡(농업정책과)'!Print_Area</vt:lpstr>
      <vt:lpstr>'6.맥류, 7.잡곡(농업정책과)'!Print_Area</vt:lpstr>
      <vt:lpstr>'8.두류(농업정책과)'!Print_Area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전산통계담당관실</dc:creator>
  <cp:lastModifiedBy>master</cp:lastModifiedBy>
  <cp:lastPrinted>2022-04-13T06:08:10Z</cp:lastPrinted>
  <dcterms:created xsi:type="dcterms:W3CDTF">2001-10-15T07:52:45Z</dcterms:created>
  <dcterms:modified xsi:type="dcterms:W3CDTF">2026-08-31T05:50:49Z</dcterms:modified>
</cp:coreProperties>
</file>